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2"/>
  </bookViews>
  <sheets>
    <sheet name="Лист1" sheetId="1" r:id="rId1"/>
    <sheet name="Лист2" sheetId="2" r:id="rId2"/>
    <sheet name="Выполнение плана 2013г." sheetId="3" r:id="rId3"/>
  </sheets>
  <definedNames/>
  <calcPr fullCalcOnLoad="1"/>
</workbook>
</file>

<file path=xl/sharedStrings.xml><?xml version="1.0" encoding="utf-8"?>
<sst xmlns="http://schemas.openxmlformats.org/spreadsheetml/2006/main" count="16938" uniqueCount="1063">
  <si>
    <t>№ п/п</t>
  </si>
  <si>
    <t>Перечень работ</t>
  </si>
  <si>
    <t>Наименование</t>
  </si>
  <si>
    <t>Ед.изм.</t>
  </si>
  <si>
    <t>тыс.руб.</t>
  </si>
  <si>
    <t>м2</t>
  </si>
  <si>
    <t>1.1</t>
  </si>
  <si>
    <t>1.2</t>
  </si>
  <si>
    <t>2</t>
  </si>
  <si>
    <t>3</t>
  </si>
  <si>
    <t>2.1</t>
  </si>
  <si>
    <t>2.2</t>
  </si>
  <si>
    <t>2.3</t>
  </si>
  <si>
    <t>3.2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</si>
  <si>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</si>
  <si>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</si>
  <si>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</si>
  <si>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</si>
  <si>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</si>
  <si>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</si>
  <si>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</si>
  <si>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</si>
  <si>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</si>
  <si>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</si>
  <si>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</si>
  <si>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 xml:space="preserve">Объемы </t>
  </si>
  <si>
    <t>Общие сведения</t>
  </si>
  <si>
    <t>1</t>
  </si>
  <si>
    <t>Год постройки</t>
  </si>
  <si>
    <t>год.</t>
  </si>
  <si>
    <t>Площадь дома</t>
  </si>
  <si>
    <t xml:space="preserve">Финансовые показатели: </t>
  </si>
  <si>
    <t>План затрат на текущий ремонт. ВСЕГО:</t>
  </si>
  <si>
    <t>15</t>
  </si>
  <si>
    <t>Дорожная, 1</t>
  </si>
  <si>
    <t>Дорожная, 1б</t>
  </si>
  <si>
    <t>Дорожная, 3</t>
  </si>
  <si>
    <t>Дорожная, 5</t>
  </si>
  <si>
    <t>Дорожная, 7</t>
  </si>
  <si>
    <t>Дорожная, 9</t>
  </si>
  <si>
    <t>Невская, 1</t>
  </si>
  <si>
    <t>Невская, 7</t>
  </si>
  <si>
    <t>Невская, 9</t>
  </si>
  <si>
    <t>Заводская, 1</t>
  </si>
  <si>
    <t>Заводская, 2</t>
  </si>
  <si>
    <t>Заводская, 3</t>
  </si>
  <si>
    <t>Заводская, 16</t>
  </si>
  <si>
    <t>Заводская, 17</t>
  </si>
  <si>
    <t>Заводская, 18</t>
  </si>
  <si>
    <t>Заводская, 26</t>
  </si>
  <si>
    <t>Товпеко, 8</t>
  </si>
  <si>
    <t>Товпеко, 11</t>
  </si>
  <si>
    <t>Товпеко, 15</t>
  </si>
  <si>
    <t>Товпеко, 16</t>
  </si>
  <si>
    <t>Товпеко, 18</t>
  </si>
  <si>
    <t>Товпеко, 19</t>
  </si>
  <si>
    <t>Товпеко, 30</t>
  </si>
  <si>
    <t>Товпеко, 32</t>
  </si>
  <si>
    <t>Товпеко, 35</t>
  </si>
  <si>
    <t>Товпеко, 34</t>
  </si>
  <si>
    <t>Товпеко, 36</t>
  </si>
  <si>
    <t>Южная, 15</t>
  </si>
  <si>
    <t>Южная, 17</t>
  </si>
  <si>
    <t>Южная, 19</t>
  </si>
  <si>
    <t>Южная, 21</t>
  </si>
  <si>
    <t>Южная, 23</t>
  </si>
  <si>
    <t>Южная, 27</t>
  </si>
  <si>
    <t>Южная, 33</t>
  </si>
  <si>
    <t>Южная, 35</t>
  </si>
  <si>
    <t>Южная, 1</t>
  </si>
  <si>
    <t>Южная, 1/2</t>
  </si>
  <si>
    <t>Южная, 1/3</t>
  </si>
  <si>
    <t>Южная, 1/4</t>
  </si>
  <si>
    <t>Южная, 3</t>
  </si>
  <si>
    <t>Южная, 5</t>
  </si>
  <si>
    <t>Южная, 13</t>
  </si>
  <si>
    <t>Клубная, 1/2</t>
  </si>
  <si>
    <t>Парковая, 1</t>
  </si>
  <si>
    <t>Петровой, 8</t>
  </si>
  <si>
    <t>Петровой, 9</t>
  </si>
  <si>
    <t>Петровой, 16</t>
  </si>
  <si>
    <t>Тверская, 1/13</t>
  </si>
  <si>
    <t>Ремизова, 17</t>
  </si>
  <si>
    <t>Ремизова, 19</t>
  </si>
  <si>
    <t>Ремизова, 21</t>
  </si>
  <si>
    <t>Октябрьская, 59</t>
  </si>
  <si>
    <t>Красная, 4</t>
  </si>
  <si>
    <t>Новгородская, 3</t>
  </si>
  <si>
    <t>Новгородская, 5</t>
  </si>
  <si>
    <t>Новгородская, 7</t>
  </si>
  <si>
    <t>Новгородская, 9</t>
  </si>
  <si>
    <t>Новгородская, 11</t>
  </si>
  <si>
    <t>Новгородская, 13</t>
  </si>
  <si>
    <t>Комс. Канала, 1/2</t>
  </si>
  <si>
    <t>Комс. Канала, 5</t>
  </si>
  <si>
    <t>Комс. Канала, 7</t>
  </si>
  <si>
    <t>Комс. Канала, 11</t>
  </si>
  <si>
    <t>Московская, 5</t>
  </si>
  <si>
    <t>Ижорского бат., 14</t>
  </si>
  <si>
    <t>Пушкинская, 4</t>
  </si>
  <si>
    <t>Пушкинская, 5</t>
  </si>
  <si>
    <t>Пушкинская, 6</t>
  </si>
  <si>
    <t>Пушкинская, 8</t>
  </si>
  <si>
    <t>Центральная, 4</t>
  </si>
  <si>
    <t>Центральная, 4а</t>
  </si>
  <si>
    <t>Центральная, 5</t>
  </si>
  <si>
    <t>Центральная, 6</t>
  </si>
  <si>
    <t>Центральная, 7</t>
  </si>
  <si>
    <t>Центральная, 8</t>
  </si>
  <si>
    <t>Центральная, 9</t>
  </si>
  <si>
    <t>Центральная, 10</t>
  </si>
  <si>
    <t>Центральная, 11</t>
  </si>
  <si>
    <t>Центральная, 13</t>
  </si>
  <si>
    <t>Центральная, 14</t>
  </si>
  <si>
    <t>Центральная, 15</t>
  </si>
  <si>
    <t>Центральная, 14а</t>
  </si>
  <si>
    <t>Центральная, 16</t>
  </si>
  <si>
    <t>Центральная, 17</t>
  </si>
  <si>
    <t>Центральная, 18</t>
  </si>
  <si>
    <t>Центральная, 19</t>
  </si>
  <si>
    <t>Центральная, 20</t>
  </si>
  <si>
    <t>Железнодорожная, 21</t>
  </si>
  <si>
    <t>Железнодорожная, 23</t>
  </si>
  <si>
    <t>М.Горького, 2</t>
  </si>
  <si>
    <t>М.Горького, 3</t>
  </si>
  <si>
    <t>М.Горького, 4</t>
  </si>
  <si>
    <t>М.Горького, 5/10</t>
  </si>
  <si>
    <t>Полевая, 3</t>
  </si>
  <si>
    <t>Полевая, 22</t>
  </si>
  <si>
    <t>Полевая, 1/25</t>
  </si>
  <si>
    <t>Садовая, 21, к. 1</t>
  </si>
  <si>
    <t>Плановая, 4</t>
  </si>
  <si>
    <t>Плановая, 6</t>
  </si>
  <si>
    <t>Плановая, 8</t>
  </si>
  <si>
    <t>Плановая, 10</t>
  </si>
  <si>
    <t>Плановая, 12</t>
  </si>
  <si>
    <t>Плановая, 16</t>
  </si>
  <si>
    <t>Плановая, 18</t>
  </si>
  <si>
    <t>Плановая, 20</t>
  </si>
  <si>
    <t>Плановая, 22</t>
  </si>
  <si>
    <t>Плановая, 24</t>
  </si>
  <si>
    <t>Плановая, 26</t>
  </si>
  <si>
    <t>Заводская, 35</t>
  </si>
  <si>
    <t>Садовая, 21, к. 2</t>
  </si>
  <si>
    <t>Садовая, 21, к. 3</t>
  </si>
  <si>
    <t xml:space="preserve"> 2012г.</t>
  </si>
  <si>
    <t>Кровля жесткая</t>
  </si>
  <si>
    <t>м</t>
  </si>
  <si>
    <t>т. руб.</t>
  </si>
  <si>
    <t>Кровля мягкая, козырьки</t>
  </si>
  <si>
    <t>Нормализация температурного режима</t>
  </si>
  <si>
    <t>чердачных помещений, всего в т.ч.</t>
  </si>
  <si>
    <t>кол.черд.</t>
  </si>
  <si>
    <t>3.1.</t>
  </si>
  <si>
    <t>Утепление (засыпка) чердачного помещ.</t>
  </si>
  <si>
    <t>м3</t>
  </si>
  <si>
    <t>Дополнительная термоизоляция, закрытие</t>
  </si>
  <si>
    <t>разводки системы</t>
  </si>
  <si>
    <t>33</t>
  </si>
  <si>
    <t>Пкрытие фасонных частей верхней</t>
  </si>
  <si>
    <t>разводки теплоизоляционной системы</t>
  </si>
  <si>
    <t>Ремонт и закрытие слуховых окон</t>
  </si>
  <si>
    <t>шт</t>
  </si>
  <si>
    <t>Герметизация стеновых панелей</t>
  </si>
  <si>
    <t>Ремонт и окраска фасада</t>
  </si>
  <si>
    <t>Смена и ремонт водосточных труб</t>
  </si>
  <si>
    <t>шт/м3</t>
  </si>
  <si>
    <t>Ремонт оконных проемов, остекление</t>
  </si>
  <si>
    <t>Ремонт дверных проемов</t>
  </si>
  <si>
    <t>Косметический ремонт л/клеток</t>
  </si>
  <si>
    <t>Косметический ремонт квартир после</t>
  </si>
  <si>
    <t>протечек с кровли</t>
  </si>
  <si>
    <t>Ремонт, замена полов МОП, цоколь</t>
  </si>
  <si>
    <t>Ремонт балконов, козырьков, крылец</t>
  </si>
  <si>
    <t xml:space="preserve">ремонт мусоропроводов (шиберов, </t>
  </si>
  <si>
    <t>стволов, клапанов)</t>
  </si>
  <si>
    <t>Ремонт трубопроводов ГВС</t>
  </si>
  <si>
    <t>п.м</t>
  </si>
  <si>
    <t>16</t>
  </si>
  <si>
    <t>Ремонт трубопроводов ХВС</t>
  </si>
  <si>
    <t>Ремонт трубопроводов ЦО</t>
  </si>
  <si>
    <t>17</t>
  </si>
  <si>
    <t>Ремонт трубопроводов канализации</t>
  </si>
  <si>
    <t>18</t>
  </si>
  <si>
    <t>19</t>
  </si>
  <si>
    <t>20</t>
  </si>
  <si>
    <t>Замена отопительных приборов</t>
  </si>
  <si>
    <t>21</t>
  </si>
  <si>
    <t>Ремонт и замена запорной арматуры</t>
  </si>
  <si>
    <t>22</t>
  </si>
  <si>
    <t>Ремонт и замена электропроводки</t>
  </si>
  <si>
    <t>23</t>
  </si>
  <si>
    <t>Замена установочной арматуры, замена</t>
  </si>
  <si>
    <t>и ремонт аппаратов защиты</t>
  </si>
  <si>
    <t>24</t>
  </si>
  <si>
    <t>Ремонт ГРЩ, ВУ, ВРУ,ЭЩ</t>
  </si>
  <si>
    <t>25</t>
  </si>
  <si>
    <t>Аварийные работы</t>
  </si>
  <si>
    <t>Петровой,7</t>
  </si>
  <si>
    <t>1956</t>
  </si>
  <si>
    <t>Южная, 7</t>
  </si>
  <si>
    <t>ИТОГО:</t>
  </si>
  <si>
    <t xml:space="preserve">Ремонт мусоропроводов (шиберов, </t>
  </si>
  <si>
    <t>м2/шт</t>
  </si>
  <si>
    <t>Кровля жесткая, парапет</t>
  </si>
  <si>
    <t>м.п.</t>
  </si>
  <si>
    <t>Покрытие фасонных частей верхней</t>
  </si>
  <si>
    <t>Герметизация стеновых панелей,</t>
  </si>
  <si>
    <t>шт/м2</t>
  </si>
  <si>
    <t>п.м.</t>
  </si>
  <si>
    <t>м/м2</t>
  </si>
  <si>
    <t>Кровля мягкая</t>
  </si>
  <si>
    <t>Огнезащита деревянных конструкций</t>
  </si>
  <si>
    <t>чердачных помещений</t>
  </si>
  <si>
    <t>чердачных помещений,</t>
  </si>
  <si>
    <t>т руб.</t>
  </si>
  <si>
    <t xml:space="preserve"> 2013г.</t>
  </si>
  <si>
    <t>Остаток на 01.01.2013.</t>
  </si>
  <si>
    <t>148</t>
  </si>
  <si>
    <t>159,298</t>
  </si>
  <si>
    <t>260</t>
  </si>
  <si>
    <t>145,295</t>
  </si>
  <si>
    <t>12,083</t>
  </si>
  <si>
    <t>130</t>
  </si>
  <si>
    <t>103,500</t>
  </si>
  <si>
    <t>28</t>
  </si>
  <si>
    <t>33,729</t>
  </si>
  <si>
    <t>30</t>
  </si>
  <si>
    <t>2,100</t>
  </si>
  <si>
    <t>1,775</t>
  </si>
  <si>
    <t>1,500</t>
  </si>
  <si>
    <t>0,784</t>
  </si>
  <si>
    <t>12,940</t>
  </si>
  <si>
    <t>8,871</t>
  </si>
  <si>
    <t>70</t>
  </si>
  <si>
    <t>16,500</t>
  </si>
  <si>
    <t>144</t>
  </si>
  <si>
    <t>35,000</t>
  </si>
  <si>
    <t>50</t>
  </si>
  <si>
    <t>13,500</t>
  </si>
  <si>
    <t>223,800</t>
  </si>
  <si>
    <t>0</t>
  </si>
  <si>
    <t>6,000</t>
  </si>
  <si>
    <t>4,450</t>
  </si>
  <si>
    <t>8,500</t>
  </si>
  <si>
    <t>3,800</t>
  </si>
  <si>
    <t>6,400</t>
  </si>
  <si>
    <t>5,600</t>
  </si>
  <si>
    <t>5,800</t>
  </si>
  <si>
    <t>383,400</t>
  </si>
  <si>
    <t>144,840</t>
  </si>
  <si>
    <t>170,400</t>
  </si>
  <si>
    <t>53,894</t>
  </si>
  <si>
    <t>4,500</t>
  </si>
  <si>
    <t>люк 1</t>
  </si>
  <si>
    <t>0,660</t>
  </si>
  <si>
    <t>1,320</t>
  </si>
  <si>
    <t>0,990</t>
  </si>
  <si>
    <t>20,500</t>
  </si>
  <si>
    <t>3,500</t>
  </si>
  <si>
    <t>9,600</t>
  </si>
  <si>
    <t>41,400</t>
  </si>
  <si>
    <t>12,500</t>
  </si>
  <si>
    <t>9,560</t>
  </si>
  <si>
    <t>12,890</t>
  </si>
  <si>
    <t>1,980</t>
  </si>
  <si>
    <t>25,800</t>
  </si>
  <si>
    <t>3,000</t>
  </si>
  <si>
    <t>1,000</t>
  </si>
  <si>
    <t>9,000</t>
  </si>
  <si>
    <t>25,000</t>
  </si>
  <si>
    <t>20,300</t>
  </si>
  <si>
    <t>0,800</t>
  </si>
  <si>
    <t>7,500</t>
  </si>
  <si>
    <t>0,810</t>
  </si>
  <si>
    <t>1,350</t>
  </si>
  <si>
    <t>100</t>
  </si>
  <si>
    <t>28,900</t>
  </si>
  <si>
    <t>91,590</t>
  </si>
  <si>
    <t>12,250</t>
  </si>
  <si>
    <t>183,180</t>
  </si>
  <si>
    <t>10,000</t>
  </si>
  <si>
    <t>15,000</t>
  </si>
  <si>
    <t>91,350</t>
  </si>
  <si>
    <t>1,200</t>
  </si>
  <si>
    <t>7,430</t>
  </si>
  <si>
    <t>20,160</t>
  </si>
  <si>
    <t>14,580</t>
  </si>
  <si>
    <t>0,330</t>
  </si>
  <si>
    <t>12,270</t>
  </si>
  <si>
    <t>1,650</t>
  </si>
  <si>
    <t>0,500</t>
  </si>
  <si>
    <t>0,840</t>
  </si>
  <si>
    <t>4,560</t>
  </si>
  <si>
    <t>1,230</t>
  </si>
  <si>
    <t>7,800</t>
  </si>
  <si>
    <t>17,310</t>
  </si>
  <si>
    <t>12,000</t>
  </si>
  <si>
    <t>3,300</t>
  </si>
  <si>
    <t>10,320</t>
  </si>
  <si>
    <t>отмостка</t>
  </si>
  <si>
    <t>5,000</t>
  </si>
  <si>
    <t>31,500</t>
  </si>
  <si>
    <t>48</t>
  </si>
  <si>
    <t>24,000</t>
  </si>
  <si>
    <t>75,623</t>
  </si>
  <si>
    <t>2,500</t>
  </si>
  <si>
    <t>6,520</t>
  </si>
  <si>
    <t>4,730</t>
  </si>
  <si>
    <t>0,650</t>
  </si>
  <si>
    <t>28,55</t>
  </si>
  <si>
    <t>287,550</t>
  </si>
  <si>
    <t>9,652</t>
  </si>
  <si>
    <t>65,300</t>
  </si>
  <si>
    <t>151,240</t>
  </si>
  <si>
    <t>10,370</t>
  </si>
  <si>
    <t>2,150</t>
  </si>
  <si>
    <t>8,960</t>
  </si>
  <si>
    <t>481,380</t>
  </si>
  <si>
    <t>7,590</t>
  </si>
  <si>
    <t>3,280</t>
  </si>
  <si>
    <t>36,000</t>
  </si>
  <si>
    <t>13,400</t>
  </si>
  <si>
    <t>20,848</t>
  </si>
  <si>
    <t>8,560</t>
  </si>
  <si>
    <t>6,450</t>
  </si>
  <si>
    <t>8,450</t>
  </si>
  <si>
    <t>101,506</t>
  </si>
  <si>
    <t>ЛСП</t>
  </si>
  <si>
    <t>5,500</t>
  </si>
  <si>
    <t>1,700</t>
  </si>
  <si>
    <t>56,000</t>
  </si>
  <si>
    <t>49,000</t>
  </si>
  <si>
    <t>70,000</t>
  </si>
  <si>
    <t>4+5 (лазы)</t>
  </si>
  <si>
    <t>18,0+25,0</t>
  </si>
  <si>
    <t>4 (лазы)</t>
  </si>
  <si>
    <t>20,0</t>
  </si>
  <si>
    <t>5 (лазы)</t>
  </si>
  <si>
    <t>25,0</t>
  </si>
  <si>
    <t>1 (лазы)</t>
  </si>
  <si>
    <t>3 (лазы)</t>
  </si>
  <si>
    <t>1+ 3 (лазы)</t>
  </si>
  <si>
    <t>1+4 (лазы)</t>
  </si>
  <si>
    <t>30,00</t>
  </si>
  <si>
    <t>2 (лазы)</t>
  </si>
  <si>
    <t>3+2(лазы)</t>
  </si>
  <si>
    <t>50,000</t>
  </si>
  <si>
    <t>2+2(лазы)</t>
  </si>
  <si>
    <t>1(лаз)</t>
  </si>
  <si>
    <t>3(лаз)</t>
  </si>
  <si>
    <t>3(лаза)</t>
  </si>
  <si>
    <t>3(чердак)</t>
  </si>
  <si>
    <t>5м2</t>
  </si>
  <si>
    <t>6м2</t>
  </si>
  <si>
    <t>2м2</t>
  </si>
  <si>
    <t>1,00</t>
  </si>
  <si>
    <t>5+7м2</t>
  </si>
  <si>
    <t>1,50</t>
  </si>
  <si>
    <t>Другие работы</t>
  </si>
  <si>
    <t>шт/пм</t>
  </si>
  <si>
    <t>80</t>
  </si>
  <si>
    <t>4,000</t>
  </si>
  <si>
    <t>3+4м2</t>
  </si>
  <si>
    <t>2+7(чердак)</t>
  </si>
  <si>
    <t>71,00</t>
  </si>
  <si>
    <t>10,725</t>
  </si>
  <si>
    <t>8,935</t>
  </si>
  <si>
    <t>4+2м2</t>
  </si>
  <si>
    <t>2+2м2</t>
  </si>
  <si>
    <t>2,000</t>
  </si>
  <si>
    <t>192,000</t>
  </si>
  <si>
    <t>5,290</t>
  </si>
  <si>
    <t>0,900</t>
  </si>
  <si>
    <t>0,450</t>
  </si>
  <si>
    <t>0,560</t>
  </si>
  <si>
    <t>0,720</t>
  </si>
  <si>
    <t>8,000</t>
  </si>
  <si>
    <t>35</t>
  </si>
  <si>
    <t>340,301</t>
  </si>
  <si>
    <t>1,360</t>
  </si>
  <si>
    <t>79,200</t>
  </si>
  <si>
    <t>6,500</t>
  </si>
  <si>
    <t>24,360</t>
  </si>
  <si>
    <t>132,000</t>
  </si>
  <si>
    <t>79,000</t>
  </si>
  <si>
    <t>22,700</t>
  </si>
  <si>
    <t>140 стояки</t>
  </si>
  <si>
    <t>84,000</t>
  </si>
  <si>
    <t>107</t>
  </si>
  <si>
    <t>57,241</t>
  </si>
  <si>
    <t>218,760</t>
  </si>
  <si>
    <t>30,000</t>
  </si>
  <si>
    <t>изоляция 200 м</t>
  </si>
  <si>
    <t>32,000</t>
  </si>
  <si>
    <t>14,000</t>
  </si>
  <si>
    <t>ЛСП 14 эт.</t>
  </si>
  <si>
    <t>66,250</t>
  </si>
  <si>
    <t>62,345</t>
  </si>
  <si>
    <t>14,500</t>
  </si>
  <si>
    <t>после пожара 2п.</t>
  </si>
  <si>
    <t>лифт 89,324</t>
  </si>
  <si>
    <t>178,920</t>
  </si>
  <si>
    <t>167,200</t>
  </si>
  <si>
    <t>81,650</t>
  </si>
  <si>
    <t>4,500+15,000</t>
  </si>
  <si>
    <t>300,675</t>
  </si>
  <si>
    <t>21,000</t>
  </si>
  <si>
    <t>182,500</t>
  </si>
  <si>
    <t>214,000</t>
  </si>
  <si>
    <t>Невская,11</t>
  </si>
  <si>
    <t>26</t>
  </si>
  <si>
    <t>пм/шт</t>
  </si>
  <si>
    <t>20/20</t>
  </si>
  <si>
    <t>1крыльцо</t>
  </si>
  <si>
    <t>16 м дренаж</t>
  </si>
  <si>
    <t>пм.,шт.</t>
  </si>
  <si>
    <t>180(парапет)</t>
  </si>
  <si>
    <t>1м цоколь,137м отмостка</t>
  </si>
  <si>
    <t>1чердак+2 лазы</t>
  </si>
  <si>
    <t>2чердак+3 лазы</t>
  </si>
  <si>
    <t>5 лазы</t>
  </si>
  <si>
    <t>3 лазы</t>
  </si>
  <si>
    <t>2 лазы</t>
  </si>
  <si>
    <t>1+3 лазы</t>
  </si>
  <si>
    <t>Плановые начисления населению на 2013г.</t>
  </si>
  <si>
    <t>Судост, 3</t>
  </si>
  <si>
    <t>Судостр, 5</t>
  </si>
  <si>
    <t>Судостр, 7</t>
  </si>
  <si>
    <t>Судостр, 9</t>
  </si>
  <si>
    <t>план</t>
  </si>
  <si>
    <t>План</t>
  </si>
  <si>
    <t>Резерв средств на аварийный ремонт</t>
  </si>
  <si>
    <t>1931/1999</t>
  </si>
  <si>
    <t>8,596</t>
  </si>
  <si>
    <t>29,277</t>
  </si>
  <si>
    <t>10,256</t>
  </si>
  <si>
    <t>11,108</t>
  </si>
  <si>
    <t>12,638</t>
  </si>
  <si>
    <t>26,841</t>
  </si>
  <si>
    <t>8,840</t>
  </si>
  <si>
    <t>15,169</t>
  </si>
  <si>
    <t>13,899</t>
  </si>
  <si>
    <t>32,234</t>
  </si>
  <si>
    <t>51,571</t>
  </si>
  <si>
    <t>49,510</t>
  </si>
  <si>
    <t>22,695</t>
  </si>
  <si>
    <t>65,785</t>
  </si>
  <si>
    <t>34,050</t>
  </si>
  <si>
    <t>Факт 9 месяцев</t>
  </si>
  <si>
    <t>Выполнение плана текущего ремонт за 9 месяцев 2013г. (пос. Саперный)</t>
  </si>
  <si>
    <t>4шт изговл. решеток</t>
  </si>
  <si>
    <t>40м(изоляция трубопров. ц/о</t>
  </si>
  <si>
    <t>54м (изоляция трубопроводов ц/о)</t>
  </si>
  <si>
    <t>89(изоляция трубопроводов ц/о)</t>
  </si>
  <si>
    <t>6шт изговл. решеток</t>
  </si>
  <si>
    <t>22м(изоляц. трубопров. ц/о)</t>
  </si>
  <si>
    <t>Выполнение плана текущего ремонт за 9 месяцев 2013г. (пос. Понтонный)</t>
  </si>
  <si>
    <t>Выполнение плана текущего ремонт за 9 месяцев 2013г. (г. Колпино)</t>
  </si>
  <si>
    <t>косм.ремонт МОП</t>
  </si>
  <si>
    <t>40м изоляц. трубопр.ц/о</t>
  </si>
  <si>
    <t>космет.рем-т МОП</t>
  </si>
  <si>
    <t>2м изоляц. трубопров.ц/о</t>
  </si>
  <si>
    <t>Выполнение плана текущего ремонт за 9 месяцев 2013г. (п. Металлострой)</t>
  </si>
  <si>
    <t>12м2 отмостка</t>
  </si>
  <si>
    <t>Другие работы (в т.ч. Изоляция труб, изготовление решеток на подв. окна)</t>
  </si>
  <si>
    <t>150м изоляция трубоп. ц/о</t>
  </si>
  <si>
    <t>50м изоляц. трубопр.ц/о</t>
  </si>
  <si>
    <t>360м изоляция трубопр. ц/о</t>
  </si>
  <si>
    <t>70м теплоизоляция трубопр. ц/о</t>
  </si>
  <si>
    <t>30 м теплоизо-ия трубопр.ц/о</t>
  </si>
  <si>
    <t>1м цоколь,3м отмостки</t>
  </si>
  <si>
    <t xml:space="preserve">4м </t>
  </si>
  <si>
    <t>14,310</t>
  </si>
  <si>
    <t>2,056</t>
  </si>
  <si>
    <t>7,050</t>
  </si>
  <si>
    <t>37,090</t>
  </si>
  <si>
    <t>29,648</t>
  </si>
  <si>
    <t>3,178</t>
  </si>
  <si>
    <t>146,260</t>
  </si>
  <si>
    <t>97</t>
  </si>
  <si>
    <t>60,803</t>
  </si>
  <si>
    <t>пм.</t>
  </si>
  <si>
    <t>110</t>
  </si>
  <si>
    <t>110,9</t>
  </si>
  <si>
    <t>115</t>
  </si>
  <si>
    <t>63</t>
  </si>
  <si>
    <t>0,291</t>
  </si>
  <si>
    <t>3,926</t>
  </si>
  <si>
    <t>2,527</t>
  </si>
  <si>
    <t>55,300</t>
  </si>
  <si>
    <t>/0,6</t>
  </si>
  <si>
    <t>11,5 отмостк</t>
  </si>
  <si>
    <t>1м2 цоколь,3м2 отмостки</t>
  </si>
  <si>
    <t>6/12 ступен.</t>
  </si>
  <si>
    <t>6/1 крыл.</t>
  </si>
  <si>
    <t>5,842</t>
  </si>
  <si>
    <t>поручень</t>
  </si>
  <si>
    <t>3,165</t>
  </si>
  <si>
    <t>4,2</t>
  </si>
  <si>
    <t>3,1</t>
  </si>
  <si>
    <t>13,2</t>
  </si>
  <si>
    <t>21,9</t>
  </si>
  <si>
    <t>2,1</t>
  </si>
  <si>
    <t>15,9</t>
  </si>
  <si>
    <t>6,2</t>
  </si>
  <si>
    <t>30/</t>
  </si>
  <si>
    <t>100/182</t>
  </si>
  <si>
    <t>40/8м изоляц. трубопр.ц/о</t>
  </si>
  <si>
    <t>0,5</t>
  </si>
  <si>
    <t>7/8 наруж.</t>
  </si>
  <si>
    <t>60</t>
  </si>
  <si>
    <t>29</t>
  </si>
  <si>
    <t>12/2</t>
  </si>
  <si>
    <t>38</t>
  </si>
  <si>
    <t>27</t>
  </si>
  <si>
    <t>40</t>
  </si>
  <si>
    <t>39</t>
  </si>
  <si>
    <t>78,5</t>
  </si>
  <si>
    <t>3,6</t>
  </si>
  <si>
    <t>69</t>
  </si>
  <si>
    <t>188,358</t>
  </si>
  <si>
    <t>Факт 11 месяцев</t>
  </si>
  <si>
    <t>180,286</t>
  </si>
  <si>
    <t>453,819</t>
  </si>
  <si>
    <t>1+ЛСП</t>
  </si>
  <si>
    <t>83,165</t>
  </si>
  <si>
    <t>307,923</t>
  </si>
  <si>
    <t>193,249</t>
  </si>
  <si>
    <t>511,084</t>
  </si>
  <si>
    <t>372,933</t>
  </si>
  <si>
    <t>Ремонт балконов, козырьков, крылец,</t>
  </si>
  <si>
    <t>балок (ремонт конструкций)</t>
  </si>
  <si>
    <t>балок, ограждений</t>
  </si>
  <si>
    <t>26,572</t>
  </si>
  <si>
    <t>Ремонт, замена полов МОП, цоколь,</t>
  </si>
  <si>
    <t>95,2 отмостка,цоколь</t>
  </si>
  <si>
    <t>41,4</t>
  </si>
  <si>
    <t>2,255</t>
  </si>
  <si>
    <t>23,5</t>
  </si>
  <si>
    <t>15,977</t>
  </si>
  <si>
    <t>14,505</t>
  </si>
  <si>
    <t>7,091</t>
  </si>
  <si>
    <t>4,234</t>
  </si>
  <si>
    <t>17,5</t>
  </si>
  <si>
    <t>12,3</t>
  </si>
  <si>
    <t>300 (изол)</t>
  </si>
  <si>
    <t>4 (изол)</t>
  </si>
  <si>
    <t>6 (изол)</t>
  </si>
  <si>
    <t>280(+14 из)</t>
  </si>
  <si>
    <t>140(+14 из)</t>
  </si>
  <si>
    <t>Изоляция трубопроводов, установка решеток</t>
  </si>
  <si>
    <t>6 (из)</t>
  </si>
  <si>
    <t>14,5</t>
  </si>
  <si>
    <t>56</t>
  </si>
  <si>
    <t>92</t>
  </si>
  <si>
    <t>Другие работы (изоляция труб.)</t>
  </si>
  <si>
    <t>15,102</t>
  </si>
  <si>
    <t>14,622</t>
  </si>
  <si>
    <t>2,280</t>
  </si>
  <si>
    <t>37,7</t>
  </si>
  <si>
    <t>31,464</t>
  </si>
  <si>
    <t>26,594</t>
  </si>
  <si>
    <t>24,953</t>
  </si>
  <si>
    <t>200,400</t>
  </si>
  <si>
    <t>16,310</t>
  </si>
  <si>
    <t>478,641</t>
  </si>
  <si>
    <t>0,323</t>
  </si>
  <si>
    <t>34,947</t>
  </si>
  <si>
    <t>41</t>
  </si>
  <si>
    <t>5,278</t>
  </si>
  <si>
    <t>7,877</t>
  </si>
  <si>
    <t>488,804</t>
  </si>
  <si>
    <t>8,630</t>
  </si>
  <si>
    <t>7,570</t>
  </si>
  <si>
    <t>11,5</t>
  </si>
  <si>
    <t>12,319</t>
  </si>
  <si>
    <t>870,749</t>
  </si>
  <si>
    <t>6,961</t>
  </si>
  <si>
    <t>11,340</t>
  </si>
  <si>
    <t>2,140</t>
  </si>
  <si>
    <t>11,958</t>
  </si>
  <si>
    <t>41,171</t>
  </si>
  <si>
    <t>73</t>
  </si>
  <si>
    <t>23,350</t>
  </si>
  <si>
    <t>1,520</t>
  </si>
  <si>
    <t>10,587</t>
  </si>
  <si>
    <t>4,455</t>
  </si>
  <si>
    <t>4?(3)</t>
  </si>
  <si>
    <t>протечек с кровли, помещений МОП</t>
  </si>
  <si>
    <t>71,933</t>
  </si>
  <si>
    <t>14,194</t>
  </si>
  <si>
    <t>1(МОП)</t>
  </si>
  <si>
    <t>6,747</t>
  </si>
  <si>
    <t>5,657</t>
  </si>
  <si>
    <t>2,903</t>
  </si>
  <si>
    <t>3,128</t>
  </si>
  <si>
    <t>0,302</t>
  </si>
  <si>
    <t>9,452</t>
  </si>
  <si>
    <t>0,873</t>
  </si>
  <si>
    <t>22,9</t>
  </si>
  <si>
    <t>6,419</t>
  </si>
  <si>
    <t>1,748</t>
  </si>
  <si>
    <t>0,536</t>
  </si>
  <si>
    <t>160,5</t>
  </si>
  <si>
    <t>48,160</t>
  </si>
  <si>
    <t>5,677</t>
  </si>
  <si>
    <t>6,320</t>
  </si>
  <si>
    <t>2,612</t>
  </si>
  <si>
    <t>1,266</t>
  </si>
  <si>
    <t>0,609</t>
  </si>
  <si>
    <t>5,014</t>
  </si>
  <si>
    <t>30,2</t>
  </si>
  <si>
    <t>32,346</t>
  </si>
  <si>
    <t>43</t>
  </si>
  <si>
    <t>2,428</t>
  </si>
  <si>
    <t>2,560</t>
  </si>
  <si>
    <t>8?(4)</t>
  </si>
  <si>
    <t>3,105</t>
  </si>
  <si>
    <t>1,418</t>
  </si>
  <si>
    <t>9,694</t>
  </si>
  <si>
    <t>5,134</t>
  </si>
  <si>
    <t>0,527</t>
  </si>
  <si>
    <t>ЛСП 73,5</t>
  </si>
  <si>
    <t>28,785</t>
  </si>
  <si>
    <t>8,013</t>
  </si>
  <si>
    <t>7,444</t>
  </si>
  <si>
    <t>16,940</t>
  </si>
  <si>
    <t>19,222</t>
  </si>
  <si>
    <t>1,830</t>
  </si>
  <si>
    <t>11,9</t>
  </si>
  <si>
    <t>0,457</t>
  </si>
  <si>
    <t>1,2</t>
  </si>
  <si>
    <t>2?(1)</t>
  </si>
  <si>
    <t>7,70</t>
  </si>
  <si>
    <t>7,574</t>
  </si>
  <si>
    <t>7,915</t>
  </si>
  <si>
    <t>15,942</t>
  </si>
  <si>
    <t>21,0</t>
  </si>
  <si>
    <t>18,888</t>
  </si>
  <si>
    <t>4,0</t>
  </si>
  <si>
    <t>0,8 отм.</t>
  </si>
  <si>
    <t>11,929</t>
  </si>
  <si>
    <t>14,0</t>
  </si>
  <si>
    <t>28,730</t>
  </si>
  <si>
    <t>29,8</t>
  </si>
  <si>
    <t>19,737</t>
  </si>
  <si>
    <t>58,2</t>
  </si>
  <si>
    <t>32,162</t>
  </si>
  <si>
    <t>42</t>
  </si>
  <si>
    <t>15,461</t>
  </si>
  <si>
    <t>3,016</t>
  </si>
  <si>
    <t>221(в тч парапет)</t>
  </si>
  <si>
    <t>27,383</t>
  </si>
  <si>
    <t>105,345</t>
  </si>
  <si>
    <t>8,003</t>
  </si>
  <si>
    <t>36,7</t>
  </si>
  <si>
    <t>0,109</t>
  </si>
  <si>
    <t>9,135</t>
  </si>
  <si>
    <t>1,6</t>
  </si>
  <si>
    <t>6,847</t>
  </si>
  <si>
    <t>1,517</t>
  </si>
  <si>
    <t>7,522</t>
  </si>
  <si>
    <t>5,112</t>
  </si>
  <si>
    <t>59</t>
  </si>
  <si>
    <t>6,896</t>
  </si>
  <si>
    <t>12,9</t>
  </si>
  <si>
    <t>0,205</t>
  </si>
  <si>
    <t>3,721</t>
  </si>
  <si>
    <t>0,9</t>
  </si>
  <si>
    <t>3,198</t>
  </si>
  <si>
    <t>2,924</t>
  </si>
  <si>
    <t>6,150</t>
  </si>
  <si>
    <t>14,1</t>
  </si>
  <si>
    <t>7,087</t>
  </si>
  <si>
    <t>0,371</t>
  </si>
  <si>
    <t>1,871</t>
  </si>
  <si>
    <t>34</t>
  </si>
  <si>
    <t>41,390</t>
  </si>
  <si>
    <t>398,030</t>
  </si>
  <si>
    <t>2,637</t>
  </si>
  <si>
    <t>16,763</t>
  </si>
  <si>
    <t>22,2</t>
  </si>
  <si>
    <t>18,794</t>
  </si>
  <si>
    <t>10,0</t>
  </si>
  <si>
    <t>7,525</t>
  </si>
  <si>
    <t>11,472</t>
  </si>
  <si>
    <t>3,125</t>
  </si>
  <si>
    <t>31,568</t>
  </si>
  <si>
    <t>4,873</t>
  </si>
  <si>
    <t>5,680</t>
  </si>
  <si>
    <t>12,575</t>
  </si>
  <si>
    <t>5,222</t>
  </si>
  <si>
    <t>19,964</t>
  </si>
  <si>
    <t>0,673</t>
  </si>
  <si>
    <t>4,144</t>
  </si>
  <si>
    <t>1,112</t>
  </si>
  <si>
    <t>4,4</t>
  </si>
  <si>
    <t>3,740</t>
  </si>
  <si>
    <t>15,647</t>
  </si>
  <si>
    <t>7,126</t>
  </si>
  <si>
    <t>12,805</t>
  </si>
  <si>
    <t>8,636</t>
  </si>
  <si>
    <t>99</t>
  </si>
  <si>
    <t>31,213</t>
  </si>
  <si>
    <t>4,716</t>
  </si>
  <si>
    <t>22,513</t>
  </si>
  <si>
    <t>11,176</t>
  </si>
  <si>
    <t>37</t>
  </si>
  <si>
    <t>19,458</t>
  </si>
  <si>
    <t>13,349</t>
  </si>
  <si>
    <t>4,119</t>
  </si>
  <si>
    <t>31,422</t>
  </si>
  <si>
    <t>0,446</t>
  </si>
  <si>
    <t>216,576</t>
  </si>
  <si>
    <t>1,160</t>
  </si>
  <si>
    <t>2,273</t>
  </si>
  <si>
    <t>2,260</t>
  </si>
  <si>
    <t>3,113</t>
  </si>
  <si>
    <t>36,074</t>
  </si>
  <si>
    <t>45,5</t>
  </si>
  <si>
    <t>5,110</t>
  </si>
  <si>
    <t>18,219</t>
  </si>
  <si>
    <t>4,036</t>
  </si>
  <si>
    <t>3,063</t>
  </si>
  <si>
    <t>9,261</t>
  </si>
  <si>
    <t>101</t>
  </si>
  <si>
    <t>5,373</t>
  </si>
  <si>
    <t>336,850</t>
  </si>
  <si>
    <t>5,150</t>
  </si>
  <si>
    <t>0,974</t>
  </si>
  <si>
    <t>0,883</t>
  </si>
  <si>
    <t>1,232</t>
  </si>
  <si>
    <t>3,706</t>
  </si>
  <si>
    <t>9,807</t>
  </si>
  <si>
    <t>1,784</t>
  </si>
  <si>
    <t>8,863</t>
  </si>
  <si>
    <t>0,406</t>
  </si>
  <si>
    <t>0,434</t>
  </si>
  <si>
    <t>4,483</t>
  </si>
  <si>
    <t>4,030</t>
  </si>
  <si>
    <t>5,540</t>
  </si>
  <si>
    <t>0,099</t>
  </si>
  <si>
    <t>0,699</t>
  </si>
  <si>
    <t>0,453</t>
  </si>
  <si>
    <t>7,380</t>
  </si>
  <si>
    <t>0,231</t>
  </si>
  <si>
    <t>3,507</t>
  </si>
  <si>
    <t>4,757</t>
  </si>
  <si>
    <t>2,050</t>
  </si>
  <si>
    <t>6,610</t>
  </si>
  <si>
    <t>6,322</t>
  </si>
  <si>
    <t>196,430</t>
  </si>
  <si>
    <t>1,429</t>
  </si>
  <si>
    <t>2,105</t>
  </si>
  <si>
    <t>1,4</t>
  </si>
  <si>
    <t>0,939</t>
  </si>
  <si>
    <t>11,345</t>
  </si>
  <si>
    <t>5,948</t>
  </si>
  <si>
    <t>4,793</t>
  </si>
  <si>
    <t>0,621</t>
  </si>
  <si>
    <t>4,8</t>
  </si>
  <si>
    <t>13,169</t>
  </si>
  <si>
    <t>24,577</t>
  </si>
  <si>
    <t>11,780</t>
  </si>
  <si>
    <t>19,6</t>
  </si>
  <si>
    <t>3,571</t>
  </si>
  <si>
    <t>11,588</t>
  </si>
  <si>
    <t>13,942</t>
  </si>
  <si>
    <t>помещений МОП</t>
  </si>
  <si>
    <t>12,5</t>
  </si>
  <si>
    <t>5,829</t>
  </si>
  <si>
    <t>13,092</t>
  </si>
  <si>
    <t>5,076</t>
  </si>
  <si>
    <t>15,689</t>
  </si>
  <si>
    <t>5,363</t>
  </si>
  <si>
    <t>287,793</t>
  </si>
  <si>
    <t>10,800</t>
  </si>
  <si>
    <t>6,355</t>
  </si>
  <si>
    <t>10,3</t>
  </si>
  <si>
    <t>9,064</t>
  </si>
  <si>
    <t>1,194</t>
  </si>
  <si>
    <t>4,186</t>
  </si>
  <si>
    <t>ремонт отмостки</t>
  </si>
  <si>
    <t>97,0</t>
  </si>
  <si>
    <t>160,050</t>
  </si>
  <si>
    <t>7,558</t>
  </si>
  <si>
    <t>11,402</t>
  </si>
  <si>
    <t>4,889</t>
  </si>
  <si>
    <t>1,466</t>
  </si>
  <si>
    <t>Другие работы (изоляция, отмостка, решетки)</t>
  </si>
  <si>
    <t>0,769</t>
  </si>
  <si>
    <t>25,034</t>
  </si>
  <si>
    <t>4,341</t>
  </si>
  <si>
    <t>3,573</t>
  </si>
  <si>
    <t>5,015</t>
  </si>
  <si>
    <t>6,974</t>
  </si>
  <si>
    <t>34,599</t>
  </si>
  <si>
    <t>430 м изоляция трубопр. ц/о</t>
  </si>
  <si>
    <t>17,480</t>
  </si>
  <si>
    <t>2,292</t>
  </si>
  <si>
    <t>4,519</t>
  </si>
  <si>
    <t>36,430</t>
  </si>
  <si>
    <t>7,044</t>
  </si>
  <si>
    <t>3,390</t>
  </si>
  <si>
    <t>17,238</t>
  </si>
  <si>
    <t>66,200</t>
  </si>
  <si>
    <t>25,566</t>
  </si>
  <si>
    <t>12,232</t>
  </si>
  <si>
    <t>10,206</t>
  </si>
  <si>
    <t>12,487</t>
  </si>
  <si>
    <t>2,138</t>
  </si>
  <si>
    <t>23,706</t>
  </si>
  <si>
    <t>21,371</t>
  </si>
  <si>
    <t>1,555</t>
  </si>
  <si>
    <t>8,930</t>
  </si>
  <si>
    <t>7,052</t>
  </si>
  <si>
    <t>0,618</t>
  </si>
  <si>
    <t>24,5</t>
  </si>
  <si>
    <t>21,978</t>
  </si>
  <si>
    <t>7,808</t>
  </si>
  <si>
    <t>6,089</t>
  </si>
  <si>
    <t>5,200</t>
  </si>
  <si>
    <t>5,3</t>
  </si>
  <si>
    <t>5,896</t>
  </si>
  <si>
    <t>9,5</t>
  </si>
  <si>
    <t>6,22</t>
  </si>
  <si>
    <t>62</t>
  </si>
  <si>
    <t>30,208</t>
  </si>
  <si>
    <t>7,662</t>
  </si>
  <si>
    <t>8,252</t>
  </si>
  <si>
    <t>0,713</t>
  </si>
  <si>
    <t>16,549</t>
  </si>
  <si>
    <t>3,160</t>
  </si>
  <si>
    <t>1,190</t>
  </si>
  <si>
    <t>4+5(лазы)</t>
  </si>
  <si>
    <t>7,942</t>
  </si>
  <si>
    <t>12,519</t>
  </si>
  <si>
    <t>14,825</t>
  </si>
  <si>
    <t>17,350</t>
  </si>
  <si>
    <t>113</t>
  </si>
  <si>
    <t>7,425</t>
  </si>
  <si>
    <t>1,842</t>
  </si>
  <si>
    <t>факт</t>
  </si>
  <si>
    <t>5,639</t>
  </si>
  <si>
    <t>4,979</t>
  </si>
  <si>
    <t>0,380</t>
  </si>
  <si>
    <t>20,578</t>
  </si>
  <si>
    <t>74,718</t>
  </si>
  <si>
    <t>1,745</t>
  </si>
  <si>
    <t>9,626</t>
  </si>
  <si>
    <t>7,007</t>
  </si>
  <si>
    <t>84</t>
  </si>
  <si>
    <t>80,354</t>
  </si>
  <si>
    <t>2,617</t>
  </si>
  <si>
    <t>1,186</t>
  </si>
  <si>
    <t>32</t>
  </si>
  <si>
    <t>37,722</t>
  </si>
  <si>
    <t>26,944</t>
  </si>
  <si>
    <t>1,128</t>
  </si>
  <si>
    <t>11,538</t>
  </si>
  <si>
    <t>0,512</t>
  </si>
  <si>
    <t>1,222</t>
  </si>
  <si>
    <t>22,742</t>
  </si>
  <si>
    <t>11,117</t>
  </si>
  <si>
    <t>0,486</t>
  </si>
  <si>
    <t>15,225</t>
  </si>
  <si>
    <t>11,283</t>
  </si>
  <si>
    <t>49,312</t>
  </si>
  <si>
    <t>0,670</t>
  </si>
  <si>
    <t>1,5</t>
  </si>
  <si>
    <t>1,095</t>
  </si>
  <si>
    <t>3,058</t>
  </si>
  <si>
    <t>9,107</t>
  </si>
  <si>
    <t>0,430</t>
  </si>
  <si>
    <t>19,946</t>
  </si>
  <si>
    <t>5,941</t>
  </si>
  <si>
    <t>105</t>
  </si>
  <si>
    <t>6,617</t>
  </si>
  <si>
    <t>16,148</t>
  </si>
  <si>
    <t>4,3</t>
  </si>
  <si>
    <t>2,799</t>
  </si>
  <si>
    <t>29,139</t>
  </si>
  <si>
    <t>166 (из)</t>
  </si>
  <si>
    <t>7,391</t>
  </si>
  <si>
    <t>31,279</t>
  </si>
  <si>
    <t>7,724</t>
  </si>
  <si>
    <t>4,886</t>
  </si>
  <si>
    <t>1,937</t>
  </si>
  <si>
    <t>6,365</t>
  </si>
  <si>
    <t>36</t>
  </si>
  <si>
    <t>3,591</t>
  </si>
  <si>
    <t>9,274</t>
  </si>
  <si>
    <t>3,720</t>
  </si>
  <si>
    <t>5,206</t>
  </si>
  <si>
    <t>7,263</t>
  </si>
  <si>
    <t>46</t>
  </si>
  <si>
    <t>4,121</t>
  </si>
  <si>
    <t>5,894</t>
  </si>
  <si>
    <t>2,99</t>
  </si>
  <si>
    <t>160,805</t>
  </si>
  <si>
    <t>0,543</t>
  </si>
  <si>
    <t>4,504</t>
  </si>
  <si>
    <t>9,38</t>
  </si>
  <si>
    <t>11,3</t>
  </si>
  <si>
    <t>9,728</t>
  </si>
  <si>
    <t>12,693</t>
  </si>
  <si>
    <t>1,600</t>
  </si>
  <si>
    <t>7,968</t>
  </si>
  <si>
    <t>53</t>
  </si>
  <si>
    <t>7,551</t>
  </si>
  <si>
    <t>11,304</t>
  </si>
  <si>
    <t>1,876</t>
  </si>
  <si>
    <t>2,418</t>
  </si>
  <si>
    <t>5,855</t>
  </si>
  <si>
    <t>0,604</t>
  </si>
  <si>
    <t>4,571</t>
  </si>
  <si>
    <t>12,273</t>
  </si>
  <si>
    <t>15,105</t>
  </si>
  <si>
    <t>39,493</t>
  </si>
  <si>
    <t>2,077</t>
  </si>
  <si>
    <t>18,902</t>
  </si>
  <si>
    <t>1,198</t>
  </si>
  <si>
    <t>11,684</t>
  </si>
  <si>
    <t>0,682</t>
  </si>
  <si>
    <t>215,373</t>
  </si>
  <si>
    <t>7,6</t>
  </si>
  <si>
    <t>2,284</t>
  </si>
  <si>
    <t>3,336</t>
  </si>
  <si>
    <t>4,510</t>
  </si>
  <si>
    <t>3,695</t>
  </si>
  <si>
    <t>5,1</t>
  </si>
  <si>
    <t>13,485</t>
  </si>
  <si>
    <t>9,529</t>
  </si>
  <si>
    <t>1,8</t>
  </si>
  <si>
    <t>1,357</t>
  </si>
  <si>
    <t>9,260</t>
  </si>
  <si>
    <t>1,503</t>
  </si>
  <si>
    <t>8,168</t>
  </si>
  <si>
    <t>2,669</t>
  </si>
  <si>
    <t>23,784</t>
  </si>
  <si>
    <t>25,349</t>
  </si>
  <si>
    <t>11,566</t>
  </si>
  <si>
    <t>10,181</t>
  </si>
  <si>
    <t>1,610</t>
  </si>
  <si>
    <t>82</t>
  </si>
  <si>
    <t>10,994</t>
  </si>
  <si>
    <t>17,329</t>
  </si>
  <si>
    <t>1,138</t>
  </si>
  <si>
    <t>1,668</t>
  </si>
  <si>
    <t>0,402</t>
  </si>
  <si>
    <t>0,859</t>
  </si>
  <si>
    <t>2,240</t>
  </si>
  <si>
    <t>15,986</t>
  </si>
  <si>
    <t>17,3</t>
  </si>
  <si>
    <t>16,236</t>
  </si>
  <si>
    <t>5,235</t>
  </si>
  <si>
    <t>21,5</t>
  </si>
  <si>
    <t>2,790</t>
  </si>
  <si>
    <t>2,524</t>
  </si>
  <si>
    <t>0,930</t>
  </si>
  <si>
    <t>142,422</t>
  </si>
  <si>
    <t>19,578</t>
  </si>
  <si>
    <t>7,768</t>
  </si>
  <si>
    <t>19,298</t>
  </si>
  <si>
    <t>12,284</t>
  </si>
  <si>
    <t>0,326</t>
  </si>
  <si>
    <t>16,149</t>
  </si>
  <si>
    <t>1,435</t>
  </si>
  <si>
    <t>0,427</t>
  </si>
  <si>
    <t>5,421</t>
  </si>
  <si>
    <t>11,015</t>
  </si>
  <si>
    <t>75</t>
  </si>
  <si>
    <t>33,790</t>
  </si>
  <si>
    <t>56,765</t>
  </si>
  <si>
    <t>фпкт</t>
  </si>
  <si>
    <t>6,041</t>
  </si>
  <si>
    <t>26,854</t>
  </si>
  <si>
    <t>39,296</t>
  </si>
  <si>
    <t>13,011</t>
  </si>
  <si>
    <t>14,9</t>
  </si>
  <si>
    <t>8,3</t>
  </si>
  <si>
    <t>7,276</t>
  </si>
  <si>
    <t>2,949</t>
  </si>
  <si>
    <t>3/0,73</t>
  </si>
  <si>
    <t>18,4</t>
  </si>
  <si>
    <t>11,702</t>
  </si>
  <si>
    <t>1,582</t>
  </si>
  <si>
    <t>210+154 (из)</t>
  </si>
  <si>
    <t>11,4</t>
  </si>
  <si>
    <t>8,849</t>
  </si>
  <si>
    <t>2,8</t>
  </si>
  <si>
    <t>6,727</t>
  </si>
  <si>
    <t>14,400</t>
  </si>
  <si>
    <t>24,2</t>
  </si>
  <si>
    <t>139,257</t>
  </si>
  <si>
    <t>10,140</t>
  </si>
  <si>
    <t>49,067</t>
  </si>
  <si>
    <t>3,8</t>
  </si>
  <si>
    <t>5,024</t>
  </si>
  <si>
    <t>9/15 дрен.</t>
  </si>
  <si>
    <t>156/3,3</t>
  </si>
  <si>
    <t>11,8</t>
  </si>
  <si>
    <t>12,127</t>
  </si>
  <si>
    <t>14,797</t>
  </si>
  <si>
    <t>1,652</t>
  </si>
  <si>
    <t>2,228</t>
  </si>
  <si>
    <t>3,483</t>
  </si>
  <si>
    <t>1,709</t>
  </si>
  <si>
    <t xml:space="preserve">Выполнение плана текущего ремонт за 2013г. </t>
  </si>
  <si>
    <t>(пос. Саперный)</t>
  </si>
  <si>
    <t>(пос. Понтонный)</t>
  </si>
  <si>
    <t>"УТВЕРЖДАЮ"</t>
  </si>
  <si>
    <t>____________________________________________</t>
  </si>
  <si>
    <t>___________________________________________</t>
  </si>
  <si>
    <t>Выполнение плана текущего ремонт за 2013г.</t>
  </si>
  <si>
    <t>______________________________________</t>
  </si>
  <si>
    <t>_____________________________________</t>
  </si>
  <si>
    <t>(г. Колпино)</t>
  </si>
  <si>
    <t>(п. Металлострой)</t>
  </si>
  <si>
    <t>________________________________________</t>
  </si>
  <si>
    <t>в т/числе</t>
  </si>
  <si>
    <t>12,442</t>
  </si>
  <si>
    <t>5,477</t>
  </si>
  <si>
    <t>156</t>
  </si>
  <si>
    <t>31,588</t>
  </si>
  <si>
    <t>11,941</t>
  </si>
  <si>
    <t>3,207</t>
  </si>
  <si>
    <t>41,7</t>
  </si>
  <si>
    <t>34,108</t>
  </si>
  <si>
    <t>6,071</t>
  </si>
  <si>
    <t>27,467</t>
  </si>
  <si>
    <t>8,978</t>
  </si>
  <si>
    <t>513,336</t>
  </si>
  <si>
    <t>232,546</t>
  </si>
  <si>
    <t>95,2 отмостка</t>
  </si>
  <si>
    <t>ВЫПОЛНЕНИЕ  ПЛАНА  ТЕКУЩЕГО  РЕМОНТА за 2014 год</t>
  </si>
  <si>
    <t>Начальник ПТО                             Н.П.Тимофеева</t>
  </si>
  <si>
    <t>13,820</t>
  </si>
  <si>
    <t>ВЫПОЛНЕНИЕ  ПЛАНА  ТЕКУЩЕГО  РЕМОНТА за 2013 год</t>
  </si>
  <si>
    <t>1,427</t>
  </si>
  <si>
    <t>1,790</t>
  </si>
  <si>
    <t>1,704</t>
  </si>
  <si>
    <t>4,855</t>
  </si>
  <si>
    <t>1,201</t>
  </si>
  <si>
    <t>7,245</t>
  </si>
  <si>
    <t>4,319</t>
  </si>
  <si>
    <t>1,184</t>
  </si>
  <si>
    <t>Огнезащита деревянной стропильной</t>
  </si>
  <si>
    <t>системы</t>
  </si>
  <si>
    <t>1339,0</t>
  </si>
  <si>
    <t>47,700</t>
  </si>
  <si>
    <t>21,549</t>
  </si>
  <si>
    <t>60,700</t>
  </si>
  <si>
    <t>Адрес</t>
  </si>
  <si>
    <t>чердачных помещений, в т.ч.</t>
  </si>
  <si>
    <t>Другие работы (в т.ч. изоляция труб, решеток на подв. окна)</t>
  </si>
  <si>
    <t>Плановые начисления населению на 2013</t>
  </si>
  <si>
    <t>9862,00</t>
  </si>
  <si>
    <t>2,3</t>
  </si>
  <si>
    <t>2,4</t>
  </si>
  <si>
    <t>Планируемые поступления (90%)</t>
  </si>
  <si>
    <t>2.4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</si>
</sst>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#,##0.00_р_.;[Red]#,##0.00_р_."/>
    <numFmt numFmtId="166" formatCode="#,##0;[Red]#,##0"/>
    <numFmt numFmtId="167" formatCode="#,##0.000_р_.;[Red]#,##0.000_р_."/>
    <numFmt numFmtId="168" formatCode="0.000"/>
    <numFmt numFmtId="169" formatCode="#,##0.0000_р_.;[Red]#,##0.0000_р_."/>
    <numFmt numFmtId="170" formatCode="0.0000"/>
    <numFmt numFmtId="171" formatCode="0.0"/>
    <numFmt numFmtId="172" formatCode="#,##0.0_р_.;[Red]#,##0.0_р_."/>
    <numFmt numFmtId="173" formatCode="#,##0.000"/>
    <numFmt numFmtId="174" formatCode="#,##0.00&quot;р.&quot;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2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49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165" fontId="2" fillId="0" borderId="0" xfId="0" applyNumberFormat="1" applyFont="1" applyFill="1" applyBorder="1" applyAlignment="1">
      <alignment/>
    </xf>
    <xf numFmtId="167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 wrapText="1"/>
    </xf>
    <xf numFmtId="168" fontId="0" fillId="0" borderId="0" xfId="0" applyNumberForma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168" fontId="2" fillId="0" borderId="13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0" fillId="0" borderId="13" xfId="0" applyNumberForma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165" fontId="6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0" fillId="0" borderId="18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49" fontId="2" fillId="0" borderId="16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65" fontId="2" fillId="0" borderId="20" xfId="0" applyNumberFormat="1" applyFont="1" applyFill="1" applyBorder="1" applyAlignment="1">
      <alignment horizontal="center" vertical="center" wrapText="1"/>
    </xf>
    <xf numFmtId="165" fontId="2" fillId="0" borderId="21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165" fontId="0" fillId="0" borderId="20" xfId="0" applyNumberFormat="1" applyFont="1" applyFill="1" applyBorder="1" applyAlignment="1">
      <alignment horizontal="center" vertical="center" wrapText="1"/>
    </xf>
    <xf numFmtId="165" fontId="0" fillId="0" borderId="21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65" fontId="2" fillId="0" borderId="20" xfId="0" applyNumberFormat="1" applyFont="1" applyFill="1" applyBorder="1" applyAlignment="1">
      <alignment wrapText="1"/>
    </xf>
    <xf numFmtId="165" fontId="2" fillId="0" borderId="21" xfId="0" applyNumberFormat="1" applyFont="1" applyFill="1" applyBorder="1" applyAlignment="1">
      <alignment wrapText="1"/>
    </xf>
    <xf numFmtId="1" fontId="2" fillId="0" borderId="20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168" fontId="2" fillId="0" borderId="21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 wrapText="1"/>
    </xf>
    <xf numFmtId="1" fontId="2" fillId="0" borderId="21" xfId="0" applyNumberFormat="1" applyFont="1" applyFill="1" applyBorder="1" applyAlignment="1">
      <alignment horizontal="center" wrapText="1"/>
    </xf>
    <xf numFmtId="1" fontId="2" fillId="0" borderId="22" xfId="0" applyNumberFormat="1" applyFont="1" applyFill="1" applyBorder="1" applyAlignment="1">
      <alignment horizontal="center"/>
    </xf>
    <xf numFmtId="0" fontId="0" fillId="0" borderId="20" xfId="0" applyFill="1" applyBorder="1" applyAlignment="1">
      <alignment wrapText="1"/>
    </xf>
    <xf numFmtId="0" fontId="0" fillId="0" borderId="21" xfId="0" applyFill="1" applyBorder="1" applyAlignment="1">
      <alignment wrapText="1"/>
    </xf>
    <xf numFmtId="168" fontId="2" fillId="4" borderId="23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168" fontId="2" fillId="0" borderId="20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171" fontId="2" fillId="0" borderId="21" xfId="0" applyNumberFormat="1" applyFont="1" applyFill="1" applyBorder="1" applyAlignment="1">
      <alignment horizontal="center"/>
    </xf>
    <xf numFmtId="171" fontId="2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 wrapText="1"/>
    </xf>
    <xf numFmtId="1" fontId="2" fillId="0" borderId="25" xfId="0" applyNumberFormat="1" applyFont="1" applyFill="1" applyBorder="1" applyAlignment="1">
      <alignment horizontal="center"/>
    </xf>
    <xf numFmtId="1" fontId="2" fillId="0" borderId="26" xfId="0" applyNumberFormat="1" applyFont="1" applyFill="1" applyBorder="1" applyAlignment="1">
      <alignment horizontal="center"/>
    </xf>
    <xf numFmtId="0" fontId="0" fillId="0" borderId="13" xfId="0" applyFill="1" applyBorder="1" applyAlignment="1">
      <alignment wrapText="1"/>
    </xf>
    <xf numFmtId="1" fontId="2" fillId="0" borderId="13" xfId="0" applyNumberFormat="1" applyFont="1" applyFill="1" applyBorder="1" applyAlignment="1">
      <alignment horizontal="center" wrapText="1"/>
    </xf>
    <xf numFmtId="1" fontId="2" fillId="0" borderId="27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68" fontId="0" fillId="0" borderId="20" xfId="0" applyNumberFormat="1" applyFont="1" applyFill="1" applyBorder="1" applyAlignment="1">
      <alignment horizontal="center" vertical="center" wrapText="1"/>
    </xf>
    <xf numFmtId="168" fontId="0" fillId="0" borderId="21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168" fontId="2" fillId="0" borderId="25" xfId="0" applyNumberFormat="1" applyFont="1" applyFill="1" applyBorder="1" applyAlignment="1">
      <alignment horizontal="center"/>
    </xf>
    <xf numFmtId="167" fontId="2" fillId="0" borderId="21" xfId="0" applyNumberFormat="1" applyFon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171" fontId="0" fillId="0" borderId="20" xfId="0" applyNumberForma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165" fontId="2" fillId="0" borderId="29" xfId="0" applyNumberFormat="1" applyFont="1" applyFill="1" applyBorder="1" applyAlignment="1">
      <alignment horizontal="center" vertical="center" wrapText="1"/>
    </xf>
    <xf numFmtId="165" fontId="2" fillId="0" borderId="26" xfId="0" applyNumberFormat="1" applyFont="1" applyFill="1" applyBorder="1" applyAlignment="1">
      <alignment horizontal="center" vertical="center" wrapText="1"/>
    </xf>
    <xf numFmtId="165" fontId="2" fillId="0" borderId="30" xfId="0" applyNumberFormat="1" applyFont="1" applyFill="1" applyBorder="1" applyAlignment="1">
      <alignment horizontal="center" vertical="center" wrapText="1"/>
    </xf>
    <xf numFmtId="1" fontId="2" fillId="0" borderId="20" xfId="58" applyNumberFormat="1" applyFont="1" applyFill="1" applyBorder="1" applyAlignment="1">
      <alignment horizontal="center"/>
    </xf>
    <xf numFmtId="1" fontId="2" fillId="0" borderId="21" xfId="58" applyNumberFormat="1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2" fillId="0" borderId="32" xfId="0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2" fillId="0" borderId="29" xfId="0" applyNumberFormat="1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168" fontId="2" fillId="0" borderId="26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/>
    </xf>
    <xf numFmtId="1" fontId="2" fillId="0" borderId="32" xfId="0" applyNumberFormat="1" applyFont="1" applyFill="1" applyBorder="1" applyAlignment="1">
      <alignment horizontal="center"/>
    </xf>
    <xf numFmtId="2" fontId="2" fillId="0" borderId="32" xfId="0" applyNumberFormat="1" applyFont="1" applyFill="1" applyBorder="1" applyAlignment="1">
      <alignment horizontal="center"/>
    </xf>
    <xf numFmtId="1" fontId="2" fillId="0" borderId="33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49" fontId="0" fillId="4" borderId="34" xfId="0" applyNumberFormat="1" applyFill="1" applyBorder="1" applyAlignment="1">
      <alignment horizontal="center" vertical="center"/>
    </xf>
    <xf numFmtId="0" fontId="2" fillId="4" borderId="35" xfId="0" applyFont="1" applyFill="1" applyBorder="1" applyAlignment="1">
      <alignment/>
    </xf>
    <xf numFmtId="0" fontId="0" fillId="4" borderId="36" xfId="0" applyFill="1" applyBorder="1" applyAlignment="1">
      <alignment/>
    </xf>
    <xf numFmtId="165" fontId="2" fillId="4" borderId="34" xfId="0" applyNumberFormat="1" applyFont="1" applyFill="1" applyBorder="1" applyAlignment="1">
      <alignment horizontal="center"/>
    </xf>
    <xf numFmtId="167" fontId="2" fillId="4" borderId="37" xfId="0" applyNumberFormat="1" applyFont="1" applyFill="1" applyBorder="1" applyAlignment="1">
      <alignment horizontal="center"/>
    </xf>
    <xf numFmtId="165" fontId="2" fillId="4" borderId="38" xfId="0" applyNumberFormat="1" applyFont="1" applyFill="1" applyBorder="1" applyAlignment="1">
      <alignment horizontal="center"/>
    </xf>
    <xf numFmtId="167" fontId="2" fillId="4" borderId="34" xfId="0" applyNumberFormat="1" applyFont="1" applyFill="1" applyBorder="1" applyAlignment="1">
      <alignment horizontal="center"/>
    </xf>
    <xf numFmtId="165" fontId="2" fillId="4" borderId="39" xfId="0" applyNumberFormat="1" applyFont="1" applyFill="1" applyBorder="1" applyAlignment="1">
      <alignment horizontal="center"/>
    </xf>
    <xf numFmtId="167" fontId="2" fillId="4" borderId="39" xfId="0" applyNumberFormat="1" applyFont="1" applyFill="1" applyBorder="1" applyAlignment="1">
      <alignment horizontal="center"/>
    </xf>
    <xf numFmtId="165" fontId="2" fillId="0" borderId="17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/>
    </xf>
    <xf numFmtId="0" fontId="2" fillId="4" borderId="34" xfId="0" applyFont="1" applyFill="1" applyBorder="1" applyAlignment="1">
      <alignment/>
    </xf>
    <xf numFmtId="0" fontId="0" fillId="4" borderId="36" xfId="0" applyFill="1" applyBorder="1" applyAlignment="1">
      <alignment horizontal="center" vertical="center" wrapText="1"/>
    </xf>
    <xf numFmtId="2" fontId="2" fillId="4" borderId="34" xfId="0" applyNumberFormat="1" applyFont="1" applyFill="1" applyBorder="1" applyAlignment="1">
      <alignment horizontal="center"/>
    </xf>
    <xf numFmtId="168" fontId="2" fillId="4" borderId="37" xfId="0" applyNumberFormat="1" applyFont="1" applyFill="1" applyBorder="1" applyAlignment="1">
      <alignment horizontal="center"/>
    </xf>
    <xf numFmtId="168" fontId="2" fillId="4" borderId="36" xfId="0" applyNumberFormat="1" applyFont="1" applyFill="1" applyBorder="1" applyAlignment="1">
      <alignment horizontal="center"/>
    </xf>
    <xf numFmtId="168" fontId="2" fillId="4" borderId="34" xfId="0" applyNumberFormat="1" applyFont="1" applyFill="1" applyBorder="1" applyAlignment="1">
      <alignment horizontal="center"/>
    </xf>
    <xf numFmtId="165" fontId="0" fillId="0" borderId="20" xfId="0" applyNumberFormat="1" applyFill="1" applyBorder="1" applyAlignment="1">
      <alignment/>
    </xf>
    <xf numFmtId="165" fontId="0" fillId="0" borderId="21" xfId="0" applyNumberFormat="1" applyFill="1" applyBorder="1" applyAlignment="1">
      <alignment/>
    </xf>
    <xf numFmtId="167" fontId="0" fillId="0" borderId="20" xfId="0" applyNumberFormat="1" applyFill="1" applyBorder="1" applyAlignment="1">
      <alignment horizontal="center"/>
    </xf>
    <xf numFmtId="167" fontId="0" fillId="0" borderId="21" xfId="0" applyNumberFormat="1" applyFill="1" applyBorder="1" applyAlignment="1">
      <alignment horizontal="center"/>
    </xf>
    <xf numFmtId="0" fontId="0" fillId="0" borderId="2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167" fontId="2" fillId="0" borderId="2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49" fontId="2" fillId="0" borderId="20" xfId="0" applyNumberFormat="1" applyFont="1" applyFill="1" applyBorder="1" applyAlignment="1">
      <alignment horizontal="center" wrapText="1"/>
    </xf>
    <xf numFmtId="0" fontId="0" fillId="0" borderId="24" xfId="0" applyFill="1" applyBorder="1" applyAlignment="1">
      <alignment/>
    </xf>
    <xf numFmtId="167" fontId="2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 wrapText="1"/>
    </xf>
    <xf numFmtId="168" fontId="2" fillId="0" borderId="24" xfId="0" applyNumberFormat="1" applyFont="1" applyFill="1" applyBorder="1" applyAlignment="1">
      <alignment horizontal="center"/>
    </xf>
    <xf numFmtId="49" fontId="2" fillId="4" borderId="12" xfId="0" applyNumberFormat="1" applyFont="1" applyFill="1" applyBorder="1" applyAlignment="1">
      <alignment/>
    </xf>
    <xf numFmtId="0" fontId="0" fillId="4" borderId="13" xfId="0" applyFill="1" applyBorder="1" applyAlignment="1">
      <alignment horizontal="center" vertical="center" wrapText="1"/>
    </xf>
    <xf numFmtId="49" fontId="2" fillId="4" borderId="40" xfId="0" applyNumberFormat="1" applyFont="1" applyFill="1" applyBorder="1" applyAlignment="1">
      <alignment horizontal="center"/>
    </xf>
    <xf numFmtId="49" fontId="2" fillId="4" borderId="23" xfId="0" applyNumberFormat="1" applyFont="1" applyFill="1" applyBorder="1" applyAlignment="1">
      <alignment horizontal="center"/>
    </xf>
    <xf numFmtId="2" fontId="2" fillId="4" borderId="40" xfId="0" applyNumberFormat="1" applyFont="1" applyFill="1" applyBorder="1" applyAlignment="1">
      <alignment horizontal="center"/>
    </xf>
    <xf numFmtId="168" fontId="2" fillId="4" borderId="40" xfId="0" applyNumberFormat="1" applyFont="1" applyFill="1" applyBorder="1" applyAlignment="1">
      <alignment horizontal="center"/>
    </xf>
    <xf numFmtId="168" fontId="2" fillId="4" borderId="41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165" fontId="0" fillId="0" borderId="21" xfId="0" applyNumberForma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65" fontId="2" fillId="0" borderId="42" xfId="0" applyNumberFormat="1" applyFon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2" fontId="2" fillId="4" borderId="38" xfId="0" applyNumberFormat="1" applyFont="1" applyFill="1" applyBorder="1" applyAlignment="1">
      <alignment horizontal="center"/>
    </xf>
    <xf numFmtId="2" fontId="2" fillId="4" borderId="39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/>
    </xf>
    <xf numFmtId="49" fontId="0" fillId="0" borderId="21" xfId="0" applyNumberFormat="1" applyFill="1" applyBorder="1" applyAlignment="1">
      <alignment/>
    </xf>
    <xf numFmtId="49" fontId="0" fillId="0" borderId="20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/>
    </xf>
    <xf numFmtId="49" fontId="0" fillId="0" borderId="13" xfId="0" applyNumberForma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/>
    </xf>
    <xf numFmtId="0" fontId="0" fillId="4" borderId="13" xfId="0" applyFill="1" applyBorder="1" applyAlignment="1">
      <alignment/>
    </xf>
    <xf numFmtId="168" fontId="2" fillId="4" borderId="44" xfId="0" applyNumberFormat="1" applyFont="1" applyFill="1" applyBorder="1" applyAlignment="1">
      <alignment horizontal="center"/>
    </xf>
    <xf numFmtId="49" fontId="0" fillId="4" borderId="0" xfId="0" applyNumberFormat="1" applyFill="1" applyBorder="1" applyAlignment="1">
      <alignment horizontal="center" vertical="center"/>
    </xf>
    <xf numFmtId="0" fontId="2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165" fontId="2" fillId="4" borderId="0" xfId="0" applyNumberFormat="1" applyFont="1" applyFill="1" applyBorder="1" applyAlignment="1">
      <alignment horizontal="center"/>
    </xf>
    <xf numFmtId="167" fontId="2" fillId="4" borderId="0" xfId="0" applyNumberFormat="1" applyFont="1" applyFill="1" applyBorder="1" applyAlignment="1">
      <alignment horizontal="center"/>
    </xf>
    <xf numFmtId="49" fontId="2" fillId="4" borderId="0" xfId="0" applyNumberFormat="1" applyFont="1" applyFill="1" applyBorder="1" applyAlignment="1">
      <alignment/>
    </xf>
    <xf numFmtId="0" fontId="0" fillId="4" borderId="0" xfId="0" applyFill="1" applyBorder="1" applyAlignment="1">
      <alignment horizontal="center" vertical="center" wrapText="1"/>
    </xf>
    <xf numFmtId="49" fontId="2" fillId="4" borderId="0" xfId="0" applyNumberFormat="1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168" fontId="2" fillId="4" borderId="0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1" fontId="3" fillId="0" borderId="21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68" fontId="2" fillId="4" borderId="45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4" borderId="46" xfId="0" applyNumberFormat="1" applyFont="1" applyFill="1" applyBorder="1" applyAlignment="1">
      <alignment horizontal="center"/>
    </xf>
    <xf numFmtId="49" fontId="0" fillId="4" borderId="46" xfId="0" applyNumberFormat="1" applyFill="1" applyBorder="1" applyAlignment="1">
      <alignment horizontal="center" vertical="center"/>
    </xf>
    <xf numFmtId="0" fontId="2" fillId="4" borderId="47" xfId="0" applyFont="1" applyFill="1" applyBorder="1" applyAlignment="1">
      <alignment/>
    </xf>
    <xf numFmtId="0" fontId="0" fillId="4" borderId="48" xfId="0" applyFill="1" applyBorder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0" fillId="4" borderId="4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68" fontId="0" fillId="4" borderId="4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1" fontId="0" fillId="0" borderId="32" xfId="0" applyNumberFormat="1" applyFont="1" applyFill="1" applyBorder="1" applyAlignment="1">
      <alignment horizontal="center"/>
    </xf>
    <xf numFmtId="165" fontId="0" fillId="0" borderId="49" xfId="0" applyNumberFormat="1" applyFill="1" applyBorder="1" applyAlignment="1">
      <alignment/>
    </xf>
    <xf numFmtId="165" fontId="0" fillId="0" borderId="50" xfId="0" applyNumberForma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49" fontId="0" fillId="0" borderId="49" xfId="0" applyNumberForma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/>
    </xf>
    <xf numFmtId="0" fontId="0" fillId="0" borderId="50" xfId="0" applyFill="1" applyBorder="1" applyAlignment="1">
      <alignment/>
    </xf>
    <xf numFmtId="167" fontId="0" fillId="0" borderId="20" xfId="0" applyNumberFormat="1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4" fillId="0" borderId="56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2" fillId="4" borderId="39" xfId="0" applyNumberFormat="1" applyFont="1" applyFill="1" applyBorder="1" applyAlignment="1">
      <alignment horizontal="center" vertical="center" wrapText="1"/>
    </xf>
    <xf numFmtId="49" fontId="2" fillId="4" borderId="55" xfId="0" applyNumberFormat="1" applyFont="1" applyFill="1" applyBorder="1" applyAlignment="1">
      <alignment horizontal="center" vertical="center" wrapText="1"/>
    </xf>
    <xf numFmtId="49" fontId="3" fillId="4" borderId="39" xfId="0" applyNumberFormat="1" applyFont="1" applyFill="1" applyBorder="1" applyAlignment="1">
      <alignment horizontal="center" vertical="center" wrapText="1"/>
    </xf>
    <xf numFmtId="49" fontId="3" fillId="4" borderId="55" xfId="0" applyNumberFormat="1" applyFont="1" applyFill="1" applyBorder="1" applyAlignment="1">
      <alignment horizontal="center" vertical="center" wrapText="1"/>
    </xf>
    <xf numFmtId="49" fontId="2" fillId="4" borderId="5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2" fillId="4" borderId="34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4" borderId="57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left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49" fontId="0" fillId="0" borderId="0" xfId="0" applyNumberFormat="1" applyFill="1" applyAlignment="1">
      <alignment horizontal="left" vertical="center"/>
    </xf>
    <xf numFmtId="0" fontId="2" fillId="4" borderId="39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65" fontId="2" fillId="0" borderId="51" xfId="0" applyNumberFormat="1" applyFont="1" applyFill="1" applyBorder="1" applyAlignment="1">
      <alignment horizontal="center"/>
    </xf>
    <xf numFmtId="165" fontId="2" fillId="0" borderId="53" xfId="0" applyNumberFormat="1" applyFont="1" applyFill="1" applyBorder="1" applyAlignment="1">
      <alignment horizontal="center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49" fontId="4" fillId="0" borderId="49" xfId="0" applyNumberFormat="1" applyFont="1" applyFill="1" applyBorder="1" applyAlignment="1">
      <alignment horizontal="center" vertical="center"/>
    </xf>
    <xf numFmtId="49" fontId="4" fillId="0" borderId="54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O770"/>
  <sheetViews>
    <sheetView zoomScalePageLayoutView="0" workbookViewId="0" topLeftCell="A385">
      <pane xSplit="2" ySplit="11" topLeftCell="C396" activePane="bottomRight" state="frozen"/>
      <selection pane="topLeft" activeCell="A385" sqref="A385"/>
      <selection pane="topRight" activeCell="C385" sqref="C385"/>
      <selection pane="bottomLeft" activeCell="A396" sqref="A396"/>
      <selection pane="bottomRight" activeCell="AW542" sqref="AW542"/>
    </sheetView>
  </sheetViews>
  <sheetFormatPr defaultColWidth="9.00390625" defaultRowHeight="12.75"/>
  <cols>
    <col min="1" max="1" width="5.00390625" style="0" customWidth="1"/>
    <col min="2" max="2" width="35.875" style="0" customWidth="1"/>
    <col min="54" max="54" width="10.875" style="0" customWidth="1"/>
  </cols>
  <sheetData>
    <row r="3" spans="1:23" ht="12.75">
      <c r="A3" s="290" t="s">
        <v>1012</v>
      </c>
      <c r="B3" s="290"/>
      <c r="C3" s="290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2.75">
      <c r="A4" s="291" t="s">
        <v>1013</v>
      </c>
      <c r="B4" s="291"/>
      <c r="C4" s="29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12.75">
      <c r="A5" s="291" t="s">
        <v>1014</v>
      </c>
      <c r="B5" s="291"/>
      <c r="C5" s="29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ht="15.75">
      <c r="A6" s="316" t="s">
        <v>1009</v>
      </c>
      <c r="B6" s="316"/>
      <c r="C6" s="316"/>
      <c r="D6" s="316"/>
      <c r="E6" s="316"/>
      <c r="F6" s="316"/>
      <c r="G6" s="316"/>
      <c r="H6" s="316"/>
      <c r="I6" s="316"/>
      <c r="J6" s="316"/>
      <c r="K6" s="45"/>
      <c r="L6" s="45"/>
      <c r="M6" s="45"/>
      <c r="N6" s="45"/>
      <c r="O6" s="45"/>
      <c r="P6" s="8"/>
      <c r="Q6" s="8"/>
      <c r="R6" s="8"/>
      <c r="S6" s="8"/>
      <c r="T6" s="8"/>
      <c r="U6" s="8"/>
      <c r="V6" s="8"/>
      <c r="W6" s="8"/>
    </row>
    <row r="7" spans="1:23" ht="15.75" thickBot="1">
      <c r="A7" s="43"/>
      <c r="B7" s="53" t="s">
        <v>1010</v>
      </c>
      <c r="C7" s="8"/>
      <c r="D7" s="7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3.5" thickBot="1">
      <c r="A8" s="307" t="s">
        <v>0</v>
      </c>
      <c r="B8" s="309" t="s">
        <v>2</v>
      </c>
      <c r="C8" s="314" t="s">
        <v>3</v>
      </c>
      <c r="D8" s="275" t="s">
        <v>34</v>
      </c>
      <c r="E8" s="276"/>
      <c r="F8" s="275" t="s">
        <v>35</v>
      </c>
      <c r="G8" s="276"/>
      <c r="H8" s="275" t="s">
        <v>36</v>
      </c>
      <c r="I8" s="276"/>
      <c r="J8" s="275" t="s">
        <v>37</v>
      </c>
      <c r="K8" s="276"/>
      <c r="L8" s="275" t="s">
        <v>38</v>
      </c>
      <c r="M8" s="276"/>
      <c r="N8" s="275" t="s">
        <v>39</v>
      </c>
      <c r="O8" s="276"/>
      <c r="P8" s="275" t="s">
        <v>40</v>
      </c>
      <c r="Q8" s="276"/>
      <c r="R8" s="275" t="s">
        <v>41</v>
      </c>
      <c r="S8" s="276"/>
      <c r="T8" s="275" t="s">
        <v>42</v>
      </c>
      <c r="U8" s="276"/>
      <c r="V8" s="304" t="s">
        <v>410</v>
      </c>
      <c r="W8" s="305"/>
    </row>
    <row r="9" spans="1:23" ht="12.75">
      <c r="A9" s="308"/>
      <c r="B9" s="310"/>
      <c r="C9" s="315"/>
      <c r="D9" s="127" t="s">
        <v>431</v>
      </c>
      <c r="E9" s="128" t="s">
        <v>843</v>
      </c>
      <c r="F9" s="127" t="s">
        <v>431</v>
      </c>
      <c r="G9" s="128" t="s">
        <v>843</v>
      </c>
      <c r="H9" s="127" t="s">
        <v>431</v>
      </c>
      <c r="I9" s="128" t="s">
        <v>843</v>
      </c>
      <c r="J9" s="127" t="s">
        <v>431</v>
      </c>
      <c r="K9" s="128" t="s">
        <v>843</v>
      </c>
      <c r="L9" s="127" t="s">
        <v>431</v>
      </c>
      <c r="M9" s="128" t="s">
        <v>843</v>
      </c>
      <c r="N9" s="127" t="s">
        <v>431</v>
      </c>
      <c r="O9" s="128" t="s">
        <v>843</v>
      </c>
      <c r="P9" s="127" t="s">
        <v>431</v>
      </c>
      <c r="Q9" s="128" t="s">
        <v>843</v>
      </c>
      <c r="R9" s="127" t="s">
        <v>431</v>
      </c>
      <c r="S9" s="128" t="s">
        <v>843</v>
      </c>
      <c r="T9" s="127" t="s">
        <v>431</v>
      </c>
      <c r="U9" s="128" t="s">
        <v>843</v>
      </c>
      <c r="V9" s="127" t="s">
        <v>430</v>
      </c>
      <c r="W9" s="128" t="s">
        <v>843</v>
      </c>
    </row>
    <row r="10" spans="1:23" ht="12" customHeight="1">
      <c r="A10" s="14" t="s">
        <v>27</v>
      </c>
      <c r="B10" s="9" t="s">
        <v>26</v>
      </c>
      <c r="C10" s="10"/>
      <c r="D10" s="67"/>
      <c r="E10" s="68"/>
      <c r="F10" s="75"/>
      <c r="G10" s="76"/>
      <c r="H10" s="75"/>
      <c r="I10" s="10"/>
      <c r="J10" s="93"/>
      <c r="K10" s="96"/>
      <c r="L10" s="93"/>
      <c r="M10" s="96"/>
      <c r="N10" s="93"/>
      <c r="O10" s="96"/>
      <c r="P10" s="93"/>
      <c r="Q10" s="96"/>
      <c r="R10" s="93"/>
      <c r="S10" s="96"/>
      <c r="T10" s="93"/>
      <c r="U10" s="96"/>
      <c r="V10" s="94"/>
      <c r="W10" s="97"/>
    </row>
    <row r="11" spans="1:23" ht="15.75" customHeight="1">
      <c r="A11" s="11" t="s">
        <v>6</v>
      </c>
      <c r="B11" s="46" t="s">
        <v>28</v>
      </c>
      <c r="C11" s="63" t="s">
        <v>29</v>
      </c>
      <c r="D11" s="69">
        <v>1958</v>
      </c>
      <c r="E11" s="70"/>
      <c r="F11" s="73">
        <v>1961</v>
      </c>
      <c r="G11" s="74"/>
      <c r="H11" s="73">
        <v>1959</v>
      </c>
      <c r="I11" s="63"/>
      <c r="J11" s="73">
        <v>1959</v>
      </c>
      <c r="K11" s="74"/>
      <c r="L11" s="73">
        <v>1962</v>
      </c>
      <c r="M11" s="74"/>
      <c r="N11" s="93">
        <v>1964</v>
      </c>
      <c r="O11" s="96"/>
      <c r="P11" s="93">
        <v>1960</v>
      </c>
      <c r="Q11" s="96"/>
      <c r="R11" s="93">
        <v>1994</v>
      </c>
      <c r="S11" s="96"/>
      <c r="T11" s="93">
        <v>1994</v>
      </c>
      <c r="U11" s="96"/>
      <c r="V11" s="94"/>
      <c r="W11" s="97"/>
    </row>
    <row r="12" spans="1:23" ht="14.25" customHeight="1">
      <c r="A12" s="11" t="s">
        <v>7</v>
      </c>
      <c r="B12" s="46" t="s">
        <v>30</v>
      </c>
      <c r="C12" s="63" t="s">
        <v>5</v>
      </c>
      <c r="D12" s="71">
        <v>1273</v>
      </c>
      <c r="E12" s="72"/>
      <c r="F12" s="73">
        <v>2765.54</v>
      </c>
      <c r="G12" s="74"/>
      <c r="H12" s="73">
        <v>947.93</v>
      </c>
      <c r="I12" s="63"/>
      <c r="J12" s="73">
        <v>940.78</v>
      </c>
      <c r="K12" s="74"/>
      <c r="L12" s="73">
        <v>2088.85</v>
      </c>
      <c r="M12" s="74"/>
      <c r="N12" s="93">
        <v>1253.18</v>
      </c>
      <c r="O12" s="96"/>
      <c r="P12" s="93">
        <v>1979.95</v>
      </c>
      <c r="Q12" s="96"/>
      <c r="R12" s="93">
        <v>3229.2</v>
      </c>
      <c r="S12" s="96"/>
      <c r="T12" s="93">
        <v>3284</v>
      </c>
      <c r="U12" s="96"/>
      <c r="V12" s="94"/>
      <c r="W12" s="97"/>
    </row>
    <row r="13" spans="1:23" ht="16.5" customHeight="1">
      <c r="A13" s="11" t="s">
        <v>8</v>
      </c>
      <c r="B13" s="47" t="s">
        <v>31</v>
      </c>
      <c r="C13" s="63"/>
      <c r="D13" s="71"/>
      <c r="E13" s="72"/>
      <c r="F13" s="73"/>
      <c r="G13" s="74"/>
      <c r="H13" s="73"/>
      <c r="I13" s="63"/>
      <c r="J13" s="73"/>
      <c r="K13" s="74"/>
      <c r="L13" s="73"/>
      <c r="M13" s="74"/>
      <c r="N13" s="93"/>
      <c r="O13" s="96"/>
      <c r="P13" s="93"/>
      <c r="Q13" s="96"/>
      <c r="R13" s="93"/>
      <c r="S13" s="96"/>
      <c r="T13" s="93"/>
      <c r="U13" s="96"/>
      <c r="V13" s="94"/>
      <c r="W13" s="97"/>
    </row>
    <row r="14" spans="1:23" ht="12.75">
      <c r="A14" s="11"/>
      <c r="B14" s="47" t="s">
        <v>216</v>
      </c>
      <c r="C14" s="63"/>
      <c r="D14" s="71"/>
      <c r="E14" s="72"/>
      <c r="F14" s="73"/>
      <c r="G14" s="74"/>
      <c r="H14" s="73"/>
      <c r="I14" s="63"/>
      <c r="J14" s="73"/>
      <c r="K14" s="74"/>
      <c r="L14" s="73"/>
      <c r="M14" s="74"/>
      <c r="N14" s="93"/>
      <c r="O14" s="96"/>
      <c r="P14" s="93"/>
      <c r="Q14" s="96"/>
      <c r="R14" s="93"/>
      <c r="S14" s="96"/>
      <c r="T14" s="93"/>
      <c r="U14" s="96"/>
      <c r="V14" s="94"/>
      <c r="W14" s="97"/>
    </row>
    <row r="15" spans="1:23" ht="15" customHeight="1">
      <c r="A15" s="11" t="s">
        <v>10</v>
      </c>
      <c r="B15" s="46" t="s">
        <v>217</v>
      </c>
      <c r="C15" s="63" t="s">
        <v>4</v>
      </c>
      <c r="D15" s="73">
        <v>58.48</v>
      </c>
      <c r="E15" s="74"/>
      <c r="F15" s="73">
        <v>202.472</v>
      </c>
      <c r="G15" s="74"/>
      <c r="H15" s="73">
        <v>36.683</v>
      </c>
      <c r="I15" s="63"/>
      <c r="J15" s="73">
        <v>51.301</v>
      </c>
      <c r="K15" s="74"/>
      <c r="L15" s="73">
        <v>-5.254</v>
      </c>
      <c r="M15" s="74"/>
      <c r="N15" s="93">
        <v>36.71</v>
      </c>
      <c r="O15" s="96"/>
      <c r="P15" s="93">
        <v>161.32</v>
      </c>
      <c r="Q15" s="96"/>
      <c r="R15" s="93">
        <v>375.89</v>
      </c>
      <c r="S15" s="96"/>
      <c r="T15" s="93">
        <v>499.595</v>
      </c>
      <c r="U15" s="96"/>
      <c r="V15" s="94"/>
      <c r="W15" s="97"/>
    </row>
    <row r="16" spans="1:23" ht="24.75" customHeight="1">
      <c r="A16" s="11" t="s">
        <v>11</v>
      </c>
      <c r="B16" s="46" t="s">
        <v>425</v>
      </c>
      <c r="C16" s="63" t="s">
        <v>4</v>
      </c>
      <c r="D16" s="73">
        <v>46.288</v>
      </c>
      <c r="E16" s="74"/>
      <c r="F16" s="73">
        <v>134.474</v>
      </c>
      <c r="G16" s="74"/>
      <c r="H16" s="73">
        <v>46.811</v>
      </c>
      <c r="I16" s="63"/>
      <c r="J16" s="73">
        <v>46.455</v>
      </c>
      <c r="K16" s="74"/>
      <c r="L16" s="73">
        <v>75.63</v>
      </c>
      <c r="M16" s="74"/>
      <c r="N16" s="93">
        <v>61.909</v>
      </c>
      <c r="O16" s="96"/>
      <c r="P16" s="93">
        <v>99.285</v>
      </c>
      <c r="Q16" s="96"/>
      <c r="R16" s="93">
        <v>159.45</v>
      </c>
      <c r="S16" s="96"/>
      <c r="T16" s="93">
        <v>162.126</v>
      </c>
      <c r="U16" s="96"/>
      <c r="V16" s="100">
        <v>159.03</v>
      </c>
      <c r="W16" s="101"/>
    </row>
    <row r="17" spans="1:23" ht="17.25" customHeight="1">
      <c r="A17" s="48" t="s">
        <v>12</v>
      </c>
      <c r="B17" s="49" t="s">
        <v>32</v>
      </c>
      <c r="C17" s="22" t="s">
        <v>4</v>
      </c>
      <c r="D17" s="75">
        <f>SUM(D15:D16)</f>
        <v>104.768</v>
      </c>
      <c r="E17" s="76"/>
      <c r="F17" s="75">
        <f>SUM(F15:F16)</f>
        <v>336.946</v>
      </c>
      <c r="G17" s="76"/>
      <c r="H17" s="75">
        <f>SUM(H15:H16)</f>
        <v>83.494</v>
      </c>
      <c r="I17" s="10"/>
      <c r="J17" s="75">
        <f>SUM(J15:J16)</f>
        <v>97.756</v>
      </c>
      <c r="K17" s="76"/>
      <c r="L17" s="75">
        <f>SUM(L15:L16)</f>
        <v>70.37599999999999</v>
      </c>
      <c r="M17" s="76"/>
      <c r="N17" s="75">
        <f>SUM(N15:N16)</f>
        <v>98.619</v>
      </c>
      <c r="O17" s="76"/>
      <c r="P17" s="75">
        <f>SUM(P15:P16)</f>
        <v>260.605</v>
      </c>
      <c r="Q17" s="76"/>
      <c r="R17" s="75">
        <f>SUM(R15:R16)</f>
        <v>535.3399999999999</v>
      </c>
      <c r="S17" s="76"/>
      <c r="T17" s="75">
        <f>SUM(T15:T16)</f>
        <v>661.721</v>
      </c>
      <c r="U17" s="76"/>
      <c r="V17" s="100">
        <v>159.03</v>
      </c>
      <c r="W17" s="101"/>
    </row>
    <row r="18" spans="1:23" ht="18.75" customHeight="1">
      <c r="A18" s="48"/>
      <c r="B18" s="49" t="s">
        <v>432</v>
      </c>
      <c r="C18" s="22"/>
      <c r="D18" s="75">
        <v>5.143</v>
      </c>
      <c r="E18" s="76"/>
      <c r="F18" s="75">
        <v>14.942</v>
      </c>
      <c r="G18" s="76"/>
      <c r="H18" s="75">
        <v>5.201</v>
      </c>
      <c r="I18" s="10"/>
      <c r="J18" s="75">
        <v>5.162</v>
      </c>
      <c r="K18" s="76"/>
      <c r="L18" s="75">
        <v>8.403</v>
      </c>
      <c r="M18" s="76"/>
      <c r="N18" s="75">
        <v>6.879</v>
      </c>
      <c r="O18" s="76"/>
      <c r="P18" s="75">
        <v>11.032</v>
      </c>
      <c r="Q18" s="76"/>
      <c r="R18" s="75">
        <v>17.717</v>
      </c>
      <c r="S18" s="76"/>
      <c r="T18" s="75">
        <v>18.014</v>
      </c>
      <c r="U18" s="76"/>
      <c r="V18" s="100">
        <v>17.67</v>
      </c>
      <c r="W18" s="101"/>
    </row>
    <row r="19" spans="1:23" ht="12.75">
      <c r="A19" s="50"/>
      <c r="B19" s="47" t="s">
        <v>1</v>
      </c>
      <c r="C19" s="64"/>
      <c r="D19" s="77"/>
      <c r="E19" s="78"/>
      <c r="F19" s="87"/>
      <c r="G19" s="88"/>
      <c r="H19" s="87"/>
      <c r="I19" s="107"/>
      <c r="J19" s="87"/>
      <c r="K19" s="88"/>
      <c r="L19" s="94"/>
      <c r="M19" s="97"/>
      <c r="N19" s="93"/>
      <c r="O19" s="96"/>
      <c r="P19" s="94"/>
      <c r="Q19" s="97"/>
      <c r="R19" s="94"/>
      <c r="S19" s="97"/>
      <c r="T19" s="94"/>
      <c r="U19" s="97"/>
      <c r="V19" s="94"/>
      <c r="W19" s="97"/>
    </row>
    <row r="20" spans="1:23" ht="12.75">
      <c r="A20" s="38" t="s">
        <v>27</v>
      </c>
      <c r="B20" s="1" t="s">
        <v>204</v>
      </c>
      <c r="C20" s="65" t="s">
        <v>147</v>
      </c>
      <c r="D20" s="79">
        <v>0</v>
      </c>
      <c r="E20" s="80">
        <v>0</v>
      </c>
      <c r="F20" s="79">
        <v>10</v>
      </c>
      <c r="G20" s="80">
        <v>40</v>
      </c>
      <c r="H20" s="79">
        <v>0</v>
      </c>
      <c r="I20" s="24">
        <v>0</v>
      </c>
      <c r="J20" s="79">
        <v>0</v>
      </c>
      <c r="K20" s="80">
        <v>0</v>
      </c>
      <c r="L20" s="79">
        <v>0</v>
      </c>
      <c r="M20" s="80">
        <v>0</v>
      </c>
      <c r="N20" s="79">
        <v>0</v>
      </c>
      <c r="O20" s="80">
        <v>0</v>
      </c>
      <c r="P20" s="79">
        <v>0</v>
      </c>
      <c r="Q20" s="80">
        <v>0</v>
      </c>
      <c r="R20" s="79">
        <v>0</v>
      </c>
      <c r="S20" s="80">
        <v>0</v>
      </c>
      <c r="T20" s="79">
        <v>0</v>
      </c>
      <c r="U20" s="80">
        <v>0</v>
      </c>
      <c r="V20" s="79">
        <v>0</v>
      </c>
      <c r="W20" s="80">
        <v>0</v>
      </c>
    </row>
    <row r="21" spans="1:23" ht="12.75">
      <c r="A21" s="39"/>
      <c r="B21" s="2"/>
      <c r="C21" s="66" t="s">
        <v>148</v>
      </c>
      <c r="D21" s="79">
        <v>0</v>
      </c>
      <c r="E21" s="80">
        <v>0</v>
      </c>
      <c r="F21" s="81">
        <v>3.8</v>
      </c>
      <c r="G21" s="82">
        <v>8.704</v>
      </c>
      <c r="H21" s="79">
        <v>0</v>
      </c>
      <c r="I21" s="24">
        <v>0</v>
      </c>
      <c r="J21" s="79">
        <v>0</v>
      </c>
      <c r="K21" s="80">
        <v>0</v>
      </c>
      <c r="L21" s="79">
        <v>0</v>
      </c>
      <c r="M21" s="80">
        <v>0</v>
      </c>
      <c r="N21" s="79">
        <v>0</v>
      </c>
      <c r="O21" s="80">
        <v>0</v>
      </c>
      <c r="P21" s="79">
        <v>0</v>
      </c>
      <c r="Q21" s="80">
        <v>0</v>
      </c>
      <c r="R21" s="79">
        <v>0</v>
      </c>
      <c r="S21" s="80">
        <v>0</v>
      </c>
      <c r="T21" s="79">
        <v>0</v>
      </c>
      <c r="U21" s="80">
        <v>0</v>
      </c>
      <c r="V21" s="79">
        <v>0</v>
      </c>
      <c r="W21" s="80">
        <v>0</v>
      </c>
    </row>
    <row r="22" spans="1:23" ht="12.75">
      <c r="A22" s="38" t="s">
        <v>8</v>
      </c>
      <c r="B22" s="1" t="s">
        <v>149</v>
      </c>
      <c r="C22" s="65" t="s">
        <v>147</v>
      </c>
      <c r="D22" s="79">
        <v>0</v>
      </c>
      <c r="E22" s="80">
        <v>0</v>
      </c>
      <c r="F22" s="79">
        <v>0</v>
      </c>
      <c r="G22" s="80">
        <v>0</v>
      </c>
      <c r="H22" s="79">
        <v>0</v>
      </c>
      <c r="I22" s="24">
        <v>0</v>
      </c>
      <c r="J22" s="79">
        <v>0</v>
      </c>
      <c r="K22" s="80">
        <v>0</v>
      </c>
      <c r="L22" s="79">
        <v>0</v>
      </c>
      <c r="M22" s="80">
        <v>0</v>
      </c>
      <c r="N22" s="79">
        <v>0</v>
      </c>
      <c r="O22" s="80">
        <v>0</v>
      </c>
      <c r="P22" s="79">
        <v>0</v>
      </c>
      <c r="Q22" s="80">
        <v>0</v>
      </c>
      <c r="R22" s="79">
        <v>0</v>
      </c>
      <c r="S22" s="80">
        <v>0</v>
      </c>
      <c r="T22" s="79"/>
      <c r="U22" s="80">
        <v>0</v>
      </c>
      <c r="V22" s="79">
        <v>0</v>
      </c>
      <c r="W22" s="80">
        <v>0</v>
      </c>
    </row>
    <row r="23" spans="1:23" ht="12.75">
      <c r="A23" s="39"/>
      <c r="B23" s="2"/>
      <c r="C23" s="66" t="s">
        <v>148</v>
      </c>
      <c r="D23" s="79">
        <v>0</v>
      </c>
      <c r="E23" s="80">
        <v>0</v>
      </c>
      <c r="F23" s="79">
        <v>0</v>
      </c>
      <c r="G23" s="80">
        <v>0</v>
      </c>
      <c r="H23" s="79">
        <v>0</v>
      </c>
      <c r="I23" s="24">
        <v>0</v>
      </c>
      <c r="J23" s="79">
        <v>0</v>
      </c>
      <c r="K23" s="80">
        <v>0</v>
      </c>
      <c r="L23" s="79">
        <v>0</v>
      </c>
      <c r="M23" s="80">
        <v>0</v>
      </c>
      <c r="N23" s="79">
        <v>0</v>
      </c>
      <c r="O23" s="80">
        <v>0</v>
      </c>
      <c r="P23" s="79">
        <v>0</v>
      </c>
      <c r="Q23" s="80">
        <v>0</v>
      </c>
      <c r="R23" s="79">
        <v>0</v>
      </c>
      <c r="S23" s="83">
        <v>0</v>
      </c>
      <c r="T23" s="81"/>
      <c r="U23" s="83">
        <v>0</v>
      </c>
      <c r="V23" s="79">
        <v>0</v>
      </c>
      <c r="W23" s="80">
        <v>0</v>
      </c>
    </row>
    <row r="24" spans="1:23" ht="12.75">
      <c r="A24" s="38" t="s">
        <v>9</v>
      </c>
      <c r="B24" s="1" t="s">
        <v>150</v>
      </c>
      <c r="C24" s="65" t="s">
        <v>152</v>
      </c>
      <c r="D24" s="79">
        <v>0</v>
      </c>
      <c r="E24" s="80">
        <v>0</v>
      </c>
      <c r="F24" s="79">
        <v>0</v>
      </c>
      <c r="G24" s="80">
        <v>0</v>
      </c>
      <c r="H24" s="79">
        <v>0</v>
      </c>
      <c r="I24" s="24">
        <v>0</v>
      </c>
      <c r="J24" s="79">
        <v>0</v>
      </c>
      <c r="K24" s="80">
        <v>0</v>
      </c>
      <c r="L24" s="79">
        <v>0</v>
      </c>
      <c r="M24" s="80">
        <v>0</v>
      </c>
      <c r="N24" s="79">
        <v>0</v>
      </c>
      <c r="O24" s="80">
        <v>0</v>
      </c>
      <c r="P24" s="79">
        <v>0</v>
      </c>
      <c r="Q24" s="80">
        <v>0</v>
      </c>
      <c r="R24" s="79">
        <v>0</v>
      </c>
      <c r="S24" s="109">
        <v>0</v>
      </c>
      <c r="T24" s="79">
        <v>0</v>
      </c>
      <c r="U24" s="80"/>
      <c r="V24" s="79">
        <v>0</v>
      </c>
      <c r="W24" s="80">
        <v>0</v>
      </c>
    </row>
    <row r="25" spans="1:23" ht="12.75">
      <c r="A25" s="39"/>
      <c r="B25" s="2" t="s">
        <v>151</v>
      </c>
      <c r="C25" s="66" t="s">
        <v>148</v>
      </c>
      <c r="D25" s="79">
        <v>0</v>
      </c>
      <c r="E25" s="80">
        <v>0</v>
      </c>
      <c r="F25" s="79">
        <v>0</v>
      </c>
      <c r="G25" s="80">
        <v>0</v>
      </c>
      <c r="H25" s="79">
        <v>0</v>
      </c>
      <c r="I25" s="24">
        <v>0</v>
      </c>
      <c r="J25" s="79">
        <v>0</v>
      </c>
      <c r="K25" s="80">
        <v>0</v>
      </c>
      <c r="L25" s="79">
        <v>0</v>
      </c>
      <c r="M25" s="80">
        <v>0</v>
      </c>
      <c r="N25" s="79">
        <v>0</v>
      </c>
      <c r="O25" s="80">
        <v>0</v>
      </c>
      <c r="P25" s="79">
        <v>0</v>
      </c>
      <c r="Q25" s="80">
        <v>0</v>
      </c>
      <c r="R25" s="79">
        <v>0</v>
      </c>
      <c r="S25" s="109">
        <v>0</v>
      </c>
      <c r="T25" s="79">
        <v>0</v>
      </c>
      <c r="U25" s="80"/>
      <c r="V25" s="79">
        <v>0</v>
      </c>
      <c r="W25" s="80">
        <v>0</v>
      </c>
    </row>
    <row r="26" spans="1:23" ht="12.75">
      <c r="A26" s="38" t="s">
        <v>153</v>
      </c>
      <c r="B26" s="1" t="s">
        <v>154</v>
      </c>
      <c r="C26" s="65" t="s">
        <v>155</v>
      </c>
      <c r="D26" s="79">
        <v>0</v>
      </c>
      <c r="E26" s="80">
        <v>0</v>
      </c>
      <c r="F26" s="79">
        <v>0</v>
      </c>
      <c r="G26" s="80">
        <v>0</v>
      </c>
      <c r="H26" s="79">
        <v>0</v>
      </c>
      <c r="I26" s="24">
        <v>0</v>
      </c>
      <c r="J26" s="79">
        <v>0</v>
      </c>
      <c r="K26" s="80">
        <v>0</v>
      </c>
      <c r="L26" s="79">
        <v>0</v>
      </c>
      <c r="M26" s="80">
        <v>0</v>
      </c>
      <c r="N26" s="79">
        <v>0</v>
      </c>
      <c r="O26" s="80">
        <v>0</v>
      </c>
      <c r="P26" s="79">
        <v>0</v>
      </c>
      <c r="Q26" s="80">
        <v>0</v>
      </c>
      <c r="R26" s="79">
        <v>0</v>
      </c>
      <c r="S26" s="109">
        <v>0</v>
      </c>
      <c r="T26" s="79">
        <v>0</v>
      </c>
      <c r="U26" s="80">
        <v>0</v>
      </c>
      <c r="V26" s="79">
        <v>0</v>
      </c>
      <c r="W26" s="80">
        <v>0</v>
      </c>
    </row>
    <row r="27" spans="1:23" ht="12.75">
      <c r="A27" s="39"/>
      <c r="B27" s="2"/>
      <c r="C27" s="66" t="s">
        <v>148</v>
      </c>
      <c r="D27" s="79">
        <v>0</v>
      </c>
      <c r="E27" s="80">
        <v>0</v>
      </c>
      <c r="F27" s="79">
        <v>0</v>
      </c>
      <c r="G27" s="80">
        <v>0</v>
      </c>
      <c r="H27" s="79">
        <v>0</v>
      </c>
      <c r="I27" s="24">
        <v>0</v>
      </c>
      <c r="J27" s="79">
        <v>0</v>
      </c>
      <c r="K27" s="80">
        <v>0</v>
      </c>
      <c r="L27" s="79">
        <v>0</v>
      </c>
      <c r="M27" s="80">
        <v>0</v>
      </c>
      <c r="N27" s="79">
        <v>0</v>
      </c>
      <c r="O27" s="80">
        <v>0</v>
      </c>
      <c r="P27" s="79">
        <v>0</v>
      </c>
      <c r="Q27" s="80">
        <v>0</v>
      </c>
      <c r="R27" s="79">
        <v>0</v>
      </c>
      <c r="S27" s="80">
        <v>0</v>
      </c>
      <c r="T27" s="79">
        <v>0</v>
      </c>
      <c r="U27" s="80">
        <v>0</v>
      </c>
      <c r="V27" s="79">
        <v>0</v>
      </c>
      <c r="W27" s="80">
        <v>0</v>
      </c>
    </row>
    <row r="28" spans="1:23" ht="12.75">
      <c r="A28" s="38" t="s">
        <v>13</v>
      </c>
      <c r="B28" s="1" t="s">
        <v>156</v>
      </c>
      <c r="C28" s="65" t="s">
        <v>155</v>
      </c>
      <c r="D28" s="79">
        <v>0</v>
      </c>
      <c r="E28" s="80">
        <v>0</v>
      </c>
      <c r="F28" s="79">
        <v>0</v>
      </c>
      <c r="G28" s="80">
        <v>300</v>
      </c>
      <c r="H28" s="79">
        <v>0</v>
      </c>
      <c r="I28" s="24">
        <v>0</v>
      </c>
      <c r="J28" s="79">
        <v>0</v>
      </c>
      <c r="K28" s="80">
        <v>0</v>
      </c>
      <c r="L28" s="79">
        <v>0</v>
      </c>
      <c r="M28" s="80">
        <v>0</v>
      </c>
      <c r="N28" s="79">
        <v>0</v>
      </c>
      <c r="O28" s="80">
        <v>0</v>
      </c>
      <c r="P28" s="79">
        <v>0</v>
      </c>
      <c r="Q28" s="80">
        <v>0</v>
      </c>
      <c r="R28" s="79">
        <v>0</v>
      </c>
      <c r="S28" s="80">
        <v>0</v>
      </c>
      <c r="T28" s="79">
        <v>0</v>
      </c>
      <c r="U28" s="80">
        <v>0</v>
      </c>
      <c r="V28" s="79">
        <v>0</v>
      </c>
      <c r="W28" s="80">
        <v>0</v>
      </c>
    </row>
    <row r="29" spans="1:23" ht="12.75">
      <c r="A29" s="39"/>
      <c r="B29" s="2" t="s">
        <v>157</v>
      </c>
      <c r="C29" s="66" t="s">
        <v>148</v>
      </c>
      <c r="D29" s="79">
        <v>0</v>
      </c>
      <c r="E29" s="80">
        <v>0</v>
      </c>
      <c r="F29" s="79">
        <v>0</v>
      </c>
      <c r="G29" s="176">
        <v>15.801</v>
      </c>
      <c r="H29" s="79">
        <v>0</v>
      </c>
      <c r="I29" s="24">
        <v>0</v>
      </c>
      <c r="J29" s="79">
        <v>0</v>
      </c>
      <c r="K29" s="80">
        <v>0</v>
      </c>
      <c r="L29" s="79">
        <v>0</v>
      </c>
      <c r="M29" s="80">
        <v>0</v>
      </c>
      <c r="N29" s="79">
        <v>0</v>
      </c>
      <c r="O29" s="80">
        <v>0</v>
      </c>
      <c r="P29" s="79">
        <v>0</v>
      </c>
      <c r="Q29" s="80">
        <v>0</v>
      </c>
      <c r="R29" s="79">
        <v>0</v>
      </c>
      <c r="S29" s="80">
        <v>0</v>
      </c>
      <c r="T29" s="79">
        <v>0</v>
      </c>
      <c r="U29" s="80">
        <v>0</v>
      </c>
      <c r="V29" s="79">
        <v>0</v>
      </c>
      <c r="W29" s="80">
        <v>0</v>
      </c>
    </row>
    <row r="30" spans="1:23" ht="12.75">
      <c r="A30" s="38" t="s">
        <v>158</v>
      </c>
      <c r="B30" s="1" t="s">
        <v>159</v>
      </c>
      <c r="C30" s="65" t="s">
        <v>155</v>
      </c>
      <c r="D30" s="79">
        <v>0</v>
      </c>
      <c r="E30" s="80">
        <v>0</v>
      </c>
      <c r="F30" s="79">
        <v>0</v>
      </c>
      <c r="G30" s="80">
        <v>0</v>
      </c>
      <c r="H30" s="79">
        <v>0</v>
      </c>
      <c r="I30" s="24">
        <v>0</v>
      </c>
      <c r="J30" s="79">
        <v>0</v>
      </c>
      <c r="K30" s="80">
        <v>0</v>
      </c>
      <c r="L30" s="79">
        <v>0</v>
      </c>
      <c r="M30" s="80">
        <v>0</v>
      </c>
      <c r="N30" s="79">
        <v>0</v>
      </c>
      <c r="O30" s="80">
        <v>0</v>
      </c>
      <c r="P30" s="79">
        <v>0</v>
      </c>
      <c r="Q30" s="80">
        <v>0</v>
      </c>
      <c r="R30" s="79">
        <v>0</v>
      </c>
      <c r="S30" s="80">
        <v>0</v>
      </c>
      <c r="T30" s="79">
        <v>0</v>
      </c>
      <c r="U30" s="80">
        <v>0</v>
      </c>
      <c r="V30" s="79">
        <v>0</v>
      </c>
      <c r="W30" s="80">
        <v>0</v>
      </c>
    </row>
    <row r="31" spans="1:23" ht="12.75">
      <c r="A31" s="39"/>
      <c r="B31" s="2" t="s">
        <v>160</v>
      </c>
      <c r="C31" s="66" t="s">
        <v>148</v>
      </c>
      <c r="D31" s="79">
        <v>0</v>
      </c>
      <c r="E31" s="80">
        <v>0</v>
      </c>
      <c r="F31" s="79">
        <v>0</v>
      </c>
      <c r="G31" s="80">
        <v>0</v>
      </c>
      <c r="H31" s="79">
        <v>0</v>
      </c>
      <c r="I31" s="24">
        <v>0</v>
      </c>
      <c r="J31" s="79">
        <v>0</v>
      </c>
      <c r="K31" s="80">
        <v>0</v>
      </c>
      <c r="L31" s="79">
        <v>0</v>
      </c>
      <c r="M31" s="80">
        <v>0</v>
      </c>
      <c r="N31" s="79">
        <v>0</v>
      </c>
      <c r="O31" s="80">
        <v>0</v>
      </c>
      <c r="P31" s="79">
        <v>0</v>
      </c>
      <c r="Q31" s="80">
        <v>0</v>
      </c>
      <c r="R31" s="79">
        <v>0</v>
      </c>
      <c r="S31" s="80">
        <v>0</v>
      </c>
      <c r="T31" s="79">
        <v>0</v>
      </c>
      <c r="U31" s="80">
        <v>0</v>
      </c>
      <c r="V31" s="79">
        <v>0</v>
      </c>
      <c r="W31" s="80">
        <v>0</v>
      </c>
    </row>
    <row r="32" spans="1:23" ht="12.75">
      <c r="A32" s="38" t="s">
        <v>14</v>
      </c>
      <c r="B32" s="1" t="s">
        <v>161</v>
      </c>
      <c r="C32" s="65" t="s">
        <v>162</v>
      </c>
      <c r="D32" s="79">
        <v>0</v>
      </c>
      <c r="E32" s="80">
        <v>0</v>
      </c>
      <c r="F32" s="79">
        <v>0</v>
      </c>
      <c r="G32" s="80">
        <v>0</v>
      </c>
      <c r="H32" s="79">
        <v>0</v>
      </c>
      <c r="I32" s="24">
        <v>0</v>
      </c>
      <c r="J32" s="79">
        <v>0</v>
      </c>
      <c r="K32" s="80">
        <v>0</v>
      </c>
      <c r="L32" s="79">
        <v>0</v>
      </c>
      <c r="M32" s="80">
        <v>0</v>
      </c>
      <c r="N32" s="79">
        <v>2</v>
      </c>
      <c r="O32" s="80">
        <v>0</v>
      </c>
      <c r="P32" s="79">
        <v>0</v>
      </c>
      <c r="Q32" s="80">
        <v>0</v>
      </c>
      <c r="R32" s="79">
        <v>0</v>
      </c>
      <c r="S32" s="80">
        <v>0</v>
      </c>
      <c r="T32" s="79">
        <v>0</v>
      </c>
      <c r="U32" s="80">
        <v>0</v>
      </c>
      <c r="V32" s="79">
        <v>0</v>
      </c>
      <c r="W32" s="80">
        <v>0</v>
      </c>
    </row>
    <row r="33" spans="1:23" ht="12.75">
      <c r="A33" s="39"/>
      <c r="B33" s="2"/>
      <c r="C33" s="66" t="s">
        <v>148</v>
      </c>
      <c r="D33" s="79">
        <v>0</v>
      </c>
      <c r="E33" s="80">
        <v>0</v>
      </c>
      <c r="F33" s="79">
        <v>0</v>
      </c>
      <c r="G33" s="80">
        <v>0</v>
      </c>
      <c r="H33" s="79">
        <v>0</v>
      </c>
      <c r="I33" s="24">
        <v>0</v>
      </c>
      <c r="J33" s="79">
        <v>0</v>
      </c>
      <c r="K33" s="80">
        <v>0</v>
      </c>
      <c r="L33" s="79">
        <v>0</v>
      </c>
      <c r="M33" s="80">
        <v>0</v>
      </c>
      <c r="N33" s="81">
        <v>3</v>
      </c>
      <c r="O33" s="83">
        <v>0</v>
      </c>
      <c r="P33" s="79">
        <v>0</v>
      </c>
      <c r="Q33" s="80">
        <v>0</v>
      </c>
      <c r="R33" s="79">
        <v>0</v>
      </c>
      <c r="S33" s="80">
        <v>0</v>
      </c>
      <c r="T33" s="79">
        <v>0</v>
      </c>
      <c r="U33" s="80">
        <v>0</v>
      </c>
      <c r="V33" s="79">
        <v>0</v>
      </c>
      <c r="W33" s="80">
        <v>0</v>
      </c>
    </row>
    <row r="34" spans="1:23" ht="12.75">
      <c r="A34" s="38" t="s">
        <v>15</v>
      </c>
      <c r="B34" s="1" t="s">
        <v>163</v>
      </c>
      <c r="C34" s="65" t="s">
        <v>147</v>
      </c>
      <c r="D34" s="79">
        <v>0</v>
      </c>
      <c r="E34" s="80">
        <v>0</v>
      </c>
      <c r="F34" s="79">
        <v>0</v>
      </c>
      <c r="G34" s="80">
        <v>0</v>
      </c>
      <c r="H34" s="79">
        <v>0</v>
      </c>
      <c r="I34" s="24">
        <v>0</v>
      </c>
      <c r="J34" s="79">
        <v>0</v>
      </c>
      <c r="K34" s="80">
        <v>0</v>
      </c>
      <c r="L34" s="79">
        <v>0</v>
      </c>
      <c r="M34" s="80">
        <v>0</v>
      </c>
      <c r="N34" s="79">
        <v>0</v>
      </c>
      <c r="O34" s="80">
        <v>0</v>
      </c>
      <c r="P34" s="79">
        <v>0</v>
      </c>
      <c r="Q34" s="80">
        <v>0</v>
      </c>
      <c r="R34" s="79">
        <v>30</v>
      </c>
      <c r="S34" s="80">
        <v>20</v>
      </c>
      <c r="T34" s="79">
        <v>0</v>
      </c>
      <c r="U34" s="80">
        <v>0</v>
      </c>
      <c r="V34" s="79">
        <v>0</v>
      </c>
      <c r="W34" s="80">
        <v>0</v>
      </c>
    </row>
    <row r="35" spans="1:23" ht="12.75">
      <c r="A35" s="39"/>
      <c r="B35" s="2"/>
      <c r="C35" s="66" t="s">
        <v>148</v>
      </c>
      <c r="D35" s="79">
        <v>0</v>
      </c>
      <c r="E35" s="80">
        <v>0</v>
      </c>
      <c r="F35" s="79">
        <v>0</v>
      </c>
      <c r="G35" s="80">
        <v>0</v>
      </c>
      <c r="H35" s="79">
        <v>0</v>
      </c>
      <c r="I35" s="110">
        <v>0</v>
      </c>
      <c r="J35" s="79">
        <v>0</v>
      </c>
      <c r="K35" s="80">
        <v>0</v>
      </c>
      <c r="L35" s="79">
        <v>0</v>
      </c>
      <c r="M35" s="80">
        <v>0</v>
      </c>
      <c r="N35" s="79">
        <v>0</v>
      </c>
      <c r="O35" s="80">
        <v>0</v>
      </c>
      <c r="P35" s="79">
        <v>0</v>
      </c>
      <c r="Q35" s="80">
        <v>0</v>
      </c>
      <c r="R35" s="81">
        <v>20</v>
      </c>
      <c r="S35" s="176">
        <v>10.021</v>
      </c>
      <c r="T35" s="79">
        <v>0</v>
      </c>
      <c r="U35" s="80">
        <v>0</v>
      </c>
      <c r="V35" s="79">
        <v>0</v>
      </c>
      <c r="W35" s="80">
        <v>0</v>
      </c>
    </row>
    <row r="36" spans="1:23" ht="12.75">
      <c r="A36" s="38" t="s">
        <v>16</v>
      </c>
      <c r="B36" s="1" t="s">
        <v>164</v>
      </c>
      <c r="C36" s="65" t="s">
        <v>147</v>
      </c>
      <c r="D36" s="79">
        <v>0</v>
      </c>
      <c r="E36" s="80">
        <v>0</v>
      </c>
      <c r="F36" s="79">
        <v>0</v>
      </c>
      <c r="G36" s="80">
        <v>0</v>
      </c>
      <c r="H36" s="90">
        <v>0</v>
      </c>
      <c r="I36" s="24">
        <v>0</v>
      </c>
      <c r="J36" s="79">
        <v>0</v>
      </c>
      <c r="K36" s="80">
        <v>0</v>
      </c>
      <c r="L36" s="79">
        <v>0</v>
      </c>
      <c r="M36" s="80">
        <v>0</v>
      </c>
      <c r="N36" s="79">
        <v>0</v>
      </c>
      <c r="O36" s="80">
        <v>0</v>
      </c>
      <c r="P36" s="79">
        <v>0</v>
      </c>
      <c r="Q36" s="80">
        <v>0</v>
      </c>
      <c r="R36" s="79">
        <v>0</v>
      </c>
      <c r="S36" s="80">
        <v>0</v>
      </c>
      <c r="T36" s="79">
        <v>0</v>
      </c>
      <c r="U36" s="176">
        <v>103.7</v>
      </c>
      <c r="V36" s="79">
        <v>0</v>
      </c>
      <c r="W36" s="80">
        <v>0</v>
      </c>
    </row>
    <row r="37" spans="1:23" ht="12.75">
      <c r="A37" s="39"/>
      <c r="B37" s="2"/>
      <c r="C37" s="66" t="s">
        <v>148</v>
      </c>
      <c r="D37" s="79">
        <v>0</v>
      </c>
      <c r="E37" s="80">
        <v>0</v>
      </c>
      <c r="F37" s="79">
        <v>0</v>
      </c>
      <c r="G37" s="80">
        <v>0</v>
      </c>
      <c r="H37" s="90">
        <v>0</v>
      </c>
      <c r="I37" s="24">
        <v>0</v>
      </c>
      <c r="J37" s="79">
        <v>0</v>
      </c>
      <c r="K37" s="80">
        <v>0</v>
      </c>
      <c r="L37" s="79">
        <v>0</v>
      </c>
      <c r="M37" s="80">
        <v>0</v>
      </c>
      <c r="N37" s="79">
        <v>0</v>
      </c>
      <c r="O37" s="80">
        <v>0</v>
      </c>
      <c r="P37" s="79">
        <v>0</v>
      </c>
      <c r="Q37" s="80">
        <v>0</v>
      </c>
      <c r="R37" s="79">
        <v>0</v>
      </c>
      <c r="S37" s="80">
        <v>0</v>
      </c>
      <c r="T37" s="79">
        <v>0</v>
      </c>
      <c r="U37" s="176">
        <v>25.687</v>
      </c>
      <c r="V37" s="79">
        <v>0</v>
      </c>
      <c r="W37" s="80">
        <v>0</v>
      </c>
    </row>
    <row r="38" spans="1:23" ht="12.75">
      <c r="A38" s="38" t="s">
        <v>17</v>
      </c>
      <c r="B38" s="1" t="s">
        <v>165</v>
      </c>
      <c r="C38" s="65" t="s">
        <v>162</v>
      </c>
      <c r="D38" s="79">
        <v>6</v>
      </c>
      <c r="E38" s="80">
        <v>3</v>
      </c>
      <c r="F38" s="79">
        <v>10</v>
      </c>
      <c r="G38" s="80">
        <v>4</v>
      </c>
      <c r="H38" s="90">
        <v>6</v>
      </c>
      <c r="I38" s="24">
        <v>2</v>
      </c>
      <c r="J38" s="79">
        <v>6</v>
      </c>
      <c r="K38" s="80">
        <v>4</v>
      </c>
      <c r="L38" s="79">
        <v>7</v>
      </c>
      <c r="M38" s="80">
        <v>10</v>
      </c>
      <c r="N38" s="79">
        <v>6</v>
      </c>
      <c r="O38" s="80">
        <v>7</v>
      </c>
      <c r="P38" s="79">
        <v>8</v>
      </c>
      <c r="Q38" s="80">
        <v>4</v>
      </c>
      <c r="R38" s="79">
        <v>0</v>
      </c>
      <c r="S38" s="80">
        <v>0</v>
      </c>
      <c r="T38" s="79">
        <v>0</v>
      </c>
      <c r="U38" s="80">
        <v>0</v>
      </c>
      <c r="V38" s="79">
        <v>0</v>
      </c>
      <c r="W38" s="80">
        <v>0</v>
      </c>
    </row>
    <row r="39" spans="1:23" ht="12.75">
      <c r="A39" s="39"/>
      <c r="B39" s="2"/>
      <c r="C39" s="66" t="s">
        <v>148</v>
      </c>
      <c r="D39" s="81">
        <f>12*0.73+6*0.42</f>
        <v>11.28</v>
      </c>
      <c r="E39" s="82">
        <v>0.881</v>
      </c>
      <c r="F39" s="81">
        <f>20*0.73+10*0.42</f>
        <v>18.8</v>
      </c>
      <c r="G39" s="82">
        <v>1.886</v>
      </c>
      <c r="H39" s="91">
        <f>12*0.73+6*0.42</f>
        <v>11.28</v>
      </c>
      <c r="I39" s="29">
        <v>0.588</v>
      </c>
      <c r="J39" s="81">
        <f>12*0.73+6*0.42</f>
        <v>11.28</v>
      </c>
      <c r="K39" s="82">
        <v>1.402</v>
      </c>
      <c r="L39" s="81">
        <v>8.05</v>
      </c>
      <c r="M39" s="82">
        <v>3.649</v>
      </c>
      <c r="N39" s="81">
        <f>12*0.73+6*0.42</f>
        <v>11.28</v>
      </c>
      <c r="O39" s="82">
        <v>2.119</v>
      </c>
      <c r="P39" s="81">
        <f>16*0.73+8*0.42</f>
        <v>15.04</v>
      </c>
      <c r="Q39" s="82">
        <v>1.176</v>
      </c>
      <c r="R39" s="79">
        <v>0</v>
      </c>
      <c r="S39" s="80">
        <v>0</v>
      </c>
      <c r="T39" s="79">
        <v>0</v>
      </c>
      <c r="U39" s="80">
        <v>0</v>
      </c>
      <c r="V39" s="79">
        <v>0</v>
      </c>
      <c r="W39" s="80">
        <v>0</v>
      </c>
    </row>
    <row r="40" spans="1:23" ht="12.75">
      <c r="A40" s="38" t="s">
        <v>18</v>
      </c>
      <c r="B40" s="1" t="s">
        <v>167</v>
      </c>
      <c r="C40" s="65" t="s">
        <v>208</v>
      </c>
      <c r="D40" s="79">
        <v>2</v>
      </c>
      <c r="E40" s="80">
        <v>0</v>
      </c>
      <c r="F40" s="79">
        <v>4</v>
      </c>
      <c r="G40" s="80">
        <v>0</v>
      </c>
      <c r="H40" s="90">
        <v>2</v>
      </c>
      <c r="I40" s="24">
        <v>0</v>
      </c>
      <c r="J40" s="79">
        <v>2</v>
      </c>
      <c r="K40" s="80">
        <v>0</v>
      </c>
      <c r="L40" s="79">
        <v>8</v>
      </c>
      <c r="M40" s="80">
        <v>0</v>
      </c>
      <c r="N40" s="79">
        <v>2</v>
      </c>
      <c r="O40" s="80">
        <v>0</v>
      </c>
      <c r="P40" s="79">
        <v>2</v>
      </c>
      <c r="Q40" s="80">
        <v>5</v>
      </c>
      <c r="R40" s="79">
        <v>2</v>
      </c>
      <c r="S40" s="80">
        <v>0</v>
      </c>
      <c r="T40" s="79">
        <v>2</v>
      </c>
      <c r="U40" s="80">
        <v>0</v>
      </c>
      <c r="V40" s="79">
        <v>0</v>
      </c>
      <c r="W40" s="80">
        <v>0</v>
      </c>
    </row>
    <row r="41" spans="1:23" ht="12.75">
      <c r="A41" s="39"/>
      <c r="B41" s="2"/>
      <c r="C41" s="66" t="s">
        <v>148</v>
      </c>
      <c r="D41" s="81">
        <f>D40*0.81</f>
        <v>1.62</v>
      </c>
      <c r="E41" s="83">
        <v>0</v>
      </c>
      <c r="F41" s="81">
        <f>F40*0.81</f>
        <v>3.24</v>
      </c>
      <c r="G41" s="83">
        <v>0</v>
      </c>
      <c r="H41" s="91">
        <f>H40*0.81</f>
        <v>1.62</v>
      </c>
      <c r="I41" s="25">
        <v>0</v>
      </c>
      <c r="J41" s="81">
        <f>J40*0.81</f>
        <v>1.62</v>
      </c>
      <c r="K41" s="83">
        <v>0</v>
      </c>
      <c r="L41" s="81">
        <v>26.88</v>
      </c>
      <c r="M41" s="83">
        <v>0</v>
      </c>
      <c r="N41" s="81">
        <f>N40*0.81</f>
        <v>1.62</v>
      </c>
      <c r="O41" s="83">
        <v>0</v>
      </c>
      <c r="P41" s="81">
        <f>P40*0.81</f>
        <v>1.62</v>
      </c>
      <c r="Q41" s="82">
        <v>1.637</v>
      </c>
      <c r="R41" s="81">
        <f>R40*0.81</f>
        <v>1.62</v>
      </c>
      <c r="S41" s="83">
        <v>0</v>
      </c>
      <c r="T41" s="81">
        <f>T40*0.81</f>
        <v>1.62</v>
      </c>
      <c r="U41" s="83">
        <v>0</v>
      </c>
      <c r="V41" s="79">
        <v>0</v>
      </c>
      <c r="W41" s="80">
        <v>0</v>
      </c>
    </row>
    <row r="42" spans="1:23" ht="12.75">
      <c r="A42" s="38" t="s">
        <v>19</v>
      </c>
      <c r="B42" s="1" t="s">
        <v>168</v>
      </c>
      <c r="C42" s="65" t="s">
        <v>162</v>
      </c>
      <c r="D42" s="79">
        <v>0</v>
      </c>
      <c r="E42" s="80">
        <v>0</v>
      </c>
      <c r="F42" s="79">
        <v>0</v>
      </c>
      <c r="G42" s="80">
        <v>0</v>
      </c>
      <c r="H42" s="90">
        <v>0</v>
      </c>
      <c r="I42" s="24">
        <v>0</v>
      </c>
      <c r="J42" s="79">
        <v>0</v>
      </c>
      <c r="K42" s="80">
        <v>0</v>
      </c>
      <c r="L42" s="81" t="s">
        <v>422</v>
      </c>
      <c r="M42" s="83">
        <v>0</v>
      </c>
      <c r="N42" s="79">
        <v>0</v>
      </c>
      <c r="O42" s="80">
        <v>0</v>
      </c>
      <c r="P42" s="79">
        <v>0</v>
      </c>
      <c r="Q42" s="80">
        <v>0</v>
      </c>
      <c r="R42" s="79">
        <v>1</v>
      </c>
      <c r="S42" s="80">
        <v>1</v>
      </c>
      <c r="T42" s="79">
        <v>0</v>
      </c>
      <c r="U42" s="80">
        <v>3</v>
      </c>
      <c r="V42" s="79">
        <v>0</v>
      </c>
      <c r="W42" s="80">
        <v>0</v>
      </c>
    </row>
    <row r="43" spans="1:23" ht="12.75">
      <c r="A43" s="39"/>
      <c r="B43" s="2"/>
      <c r="C43" s="66" t="s">
        <v>148</v>
      </c>
      <c r="D43" s="79">
        <v>0</v>
      </c>
      <c r="E43" s="80">
        <v>0</v>
      </c>
      <c r="F43" s="79">
        <v>0</v>
      </c>
      <c r="G43" s="80">
        <v>0</v>
      </c>
      <c r="H43" s="90">
        <v>0</v>
      </c>
      <c r="I43" s="24">
        <v>0</v>
      </c>
      <c r="J43" s="79">
        <v>0</v>
      </c>
      <c r="K43" s="80">
        <v>0</v>
      </c>
      <c r="L43" s="81">
        <v>15</v>
      </c>
      <c r="M43" s="83">
        <v>0</v>
      </c>
      <c r="N43" s="79">
        <v>0</v>
      </c>
      <c r="O43" s="80">
        <v>0</v>
      </c>
      <c r="P43" s="79">
        <v>0</v>
      </c>
      <c r="Q43" s="80">
        <v>0</v>
      </c>
      <c r="R43" s="81">
        <v>4.5</v>
      </c>
      <c r="S43" s="82">
        <v>0.182</v>
      </c>
      <c r="T43" s="79">
        <v>0</v>
      </c>
      <c r="U43" s="82">
        <v>2.275</v>
      </c>
      <c r="V43" s="79">
        <v>0</v>
      </c>
      <c r="W43" s="80">
        <v>0</v>
      </c>
    </row>
    <row r="44" spans="1:23" ht="12.75">
      <c r="A44" s="38" t="s">
        <v>20</v>
      </c>
      <c r="B44" s="1" t="s">
        <v>169</v>
      </c>
      <c r="C44" s="65" t="s">
        <v>162</v>
      </c>
      <c r="D44" s="79">
        <v>0</v>
      </c>
      <c r="E44" s="80">
        <v>0</v>
      </c>
      <c r="F44" s="79">
        <v>1</v>
      </c>
      <c r="G44" s="80">
        <v>0</v>
      </c>
      <c r="H44" s="90">
        <v>0</v>
      </c>
      <c r="I44" s="24">
        <v>0</v>
      </c>
      <c r="J44" s="79">
        <v>0</v>
      </c>
      <c r="K44" s="80">
        <v>0</v>
      </c>
      <c r="L44" s="79">
        <v>0</v>
      </c>
      <c r="M44" s="80">
        <v>0</v>
      </c>
      <c r="N44" s="79">
        <v>0</v>
      </c>
      <c r="O44" s="80">
        <v>0</v>
      </c>
      <c r="P44" s="79">
        <v>1</v>
      </c>
      <c r="Q44" s="80">
        <v>1</v>
      </c>
      <c r="R44" s="79">
        <v>2</v>
      </c>
      <c r="S44" s="80">
        <v>2</v>
      </c>
      <c r="T44" s="79">
        <v>2</v>
      </c>
      <c r="U44" s="80">
        <v>4</v>
      </c>
      <c r="V44" s="79">
        <v>0</v>
      </c>
      <c r="W44" s="80">
        <v>0</v>
      </c>
    </row>
    <row r="45" spans="1:23" ht="12.75">
      <c r="A45" s="39"/>
      <c r="B45" s="2"/>
      <c r="C45" s="66" t="s">
        <v>148</v>
      </c>
      <c r="D45" s="79">
        <v>0</v>
      </c>
      <c r="E45" s="80">
        <v>0</v>
      </c>
      <c r="F45" s="81">
        <v>100</v>
      </c>
      <c r="G45" s="83">
        <v>0</v>
      </c>
      <c r="H45" s="90">
        <v>0</v>
      </c>
      <c r="I45" s="24">
        <v>0</v>
      </c>
      <c r="J45" s="79">
        <v>0</v>
      </c>
      <c r="K45" s="80">
        <v>0</v>
      </c>
      <c r="L45" s="79">
        <v>0</v>
      </c>
      <c r="M45" s="80">
        <v>0</v>
      </c>
      <c r="N45" s="79">
        <v>0</v>
      </c>
      <c r="O45" s="80">
        <v>0</v>
      </c>
      <c r="P45" s="95">
        <v>74.6</v>
      </c>
      <c r="Q45" s="82">
        <v>79.058</v>
      </c>
      <c r="R45" s="81">
        <f>119.3*2</f>
        <v>238.6</v>
      </c>
      <c r="S45" s="82">
        <v>210.164</v>
      </c>
      <c r="T45" s="81">
        <f>132*2</f>
        <v>264</v>
      </c>
      <c r="U45" s="83">
        <v>457.401</v>
      </c>
      <c r="V45" s="79">
        <v>0</v>
      </c>
      <c r="W45" s="80">
        <v>0</v>
      </c>
    </row>
    <row r="46" spans="1:23" ht="12.75">
      <c r="A46" s="38" t="s">
        <v>21</v>
      </c>
      <c r="B46" s="1" t="s">
        <v>170</v>
      </c>
      <c r="C46" s="65" t="s">
        <v>162</v>
      </c>
      <c r="D46" s="79">
        <v>0</v>
      </c>
      <c r="E46" s="80">
        <v>0</v>
      </c>
      <c r="F46" s="79">
        <v>0</v>
      </c>
      <c r="G46" s="80">
        <v>0</v>
      </c>
      <c r="H46" s="79">
        <v>0</v>
      </c>
      <c r="I46" s="111">
        <v>0</v>
      </c>
      <c r="J46" s="79">
        <v>0</v>
      </c>
      <c r="K46" s="80">
        <v>0</v>
      </c>
      <c r="L46" s="79">
        <v>0</v>
      </c>
      <c r="M46" s="80">
        <v>0</v>
      </c>
      <c r="N46" s="79">
        <v>0</v>
      </c>
      <c r="O46" s="80">
        <v>0</v>
      </c>
      <c r="P46" s="79">
        <v>0</v>
      </c>
      <c r="Q46" s="80">
        <v>0</v>
      </c>
      <c r="R46" s="79">
        <v>0</v>
      </c>
      <c r="S46" s="80">
        <v>0</v>
      </c>
      <c r="T46" s="79">
        <v>0</v>
      </c>
      <c r="U46" s="80">
        <v>0</v>
      </c>
      <c r="V46" s="79">
        <v>0</v>
      </c>
      <c r="W46" s="80">
        <v>0</v>
      </c>
    </row>
    <row r="47" spans="1:23" ht="12.75">
      <c r="A47" s="39"/>
      <c r="B47" s="2" t="s">
        <v>171</v>
      </c>
      <c r="C47" s="66" t="s">
        <v>148</v>
      </c>
      <c r="D47" s="79">
        <v>0</v>
      </c>
      <c r="E47" s="80">
        <v>0</v>
      </c>
      <c r="F47" s="79">
        <v>0</v>
      </c>
      <c r="G47" s="80">
        <v>0</v>
      </c>
      <c r="H47" s="79">
        <v>0</v>
      </c>
      <c r="I47" s="24">
        <v>0</v>
      </c>
      <c r="J47" s="79">
        <v>0</v>
      </c>
      <c r="K47" s="80">
        <v>0</v>
      </c>
      <c r="L47" s="79">
        <v>0</v>
      </c>
      <c r="M47" s="80">
        <v>0</v>
      </c>
      <c r="N47" s="79">
        <v>0</v>
      </c>
      <c r="O47" s="80">
        <v>0</v>
      </c>
      <c r="P47" s="79">
        <v>0</v>
      </c>
      <c r="Q47" s="80">
        <v>0</v>
      </c>
      <c r="R47" s="79">
        <v>0</v>
      </c>
      <c r="S47" s="80">
        <v>0</v>
      </c>
      <c r="T47" s="79">
        <v>0</v>
      </c>
      <c r="U47" s="80">
        <v>0</v>
      </c>
      <c r="V47" s="79">
        <v>0</v>
      </c>
      <c r="W47" s="80">
        <v>0</v>
      </c>
    </row>
    <row r="48" spans="1:23" ht="12.75">
      <c r="A48" s="38" t="s">
        <v>22</v>
      </c>
      <c r="B48" s="1" t="s">
        <v>172</v>
      </c>
      <c r="C48" s="65" t="s">
        <v>147</v>
      </c>
      <c r="D48" s="79">
        <v>0</v>
      </c>
      <c r="E48" s="80">
        <v>0</v>
      </c>
      <c r="F48" s="79">
        <v>0</v>
      </c>
      <c r="G48" s="80">
        <v>0</v>
      </c>
      <c r="H48" s="79">
        <v>0</v>
      </c>
      <c r="I48" s="24">
        <v>0</v>
      </c>
      <c r="J48" s="79">
        <v>0</v>
      </c>
      <c r="K48" s="80">
        <v>0</v>
      </c>
      <c r="L48" s="79">
        <v>0</v>
      </c>
      <c r="M48" s="80">
        <v>0</v>
      </c>
      <c r="N48" s="79">
        <v>0</v>
      </c>
      <c r="O48" s="80">
        <v>0</v>
      </c>
      <c r="P48" s="79">
        <v>0</v>
      </c>
      <c r="Q48" s="80">
        <v>0</v>
      </c>
      <c r="R48" s="79">
        <v>0</v>
      </c>
      <c r="S48" s="80">
        <v>0</v>
      </c>
      <c r="T48" s="79">
        <v>0</v>
      </c>
      <c r="U48" s="80">
        <v>0</v>
      </c>
      <c r="V48" s="79">
        <v>0</v>
      </c>
      <c r="W48" s="80">
        <v>0</v>
      </c>
    </row>
    <row r="49" spans="1:23" ht="12.75">
      <c r="A49" s="39"/>
      <c r="B49" s="2"/>
      <c r="C49" s="66" t="s">
        <v>148</v>
      </c>
      <c r="D49" s="79">
        <v>0</v>
      </c>
      <c r="E49" s="80">
        <v>0</v>
      </c>
      <c r="F49" s="79">
        <v>0</v>
      </c>
      <c r="G49" s="80">
        <v>0</v>
      </c>
      <c r="H49" s="79">
        <v>0</v>
      </c>
      <c r="I49" s="24">
        <v>0</v>
      </c>
      <c r="J49" s="79">
        <v>0</v>
      </c>
      <c r="K49" s="80">
        <v>0</v>
      </c>
      <c r="L49" s="79">
        <v>0</v>
      </c>
      <c r="M49" s="80">
        <v>0</v>
      </c>
      <c r="N49" s="79">
        <v>0</v>
      </c>
      <c r="O49" s="80">
        <v>0</v>
      </c>
      <c r="P49" s="79">
        <v>0</v>
      </c>
      <c r="Q49" s="80">
        <v>0</v>
      </c>
      <c r="R49" s="79">
        <v>0</v>
      </c>
      <c r="S49" s="80">
        <v>0</v>
      </c>
      <c r="T49" s="79">
        <v>0</v>
      </c>
      <c r="U49" s="80">
        <v>0</v>
      </c>
      <c r="V49" s="79">
        <v>0</v>
      </c>
      <c r="W49" s="80">
        <v>0</v>
      </c>
    </row>
    <row r="50" spans="1:23" ht="12.75">
      <c r="A50" s="38" t="s">
        <v>23</v>
      </c>
      <c r="B50" s="1" t="s">
        <v>173</v>
      </c>
      <c r="C50" s="65" t="s">
        <v>203</v>
      </c>
      <c r="D50" s="81">
        <f>1.5*3</f>
        <v>4.5</v>
      </c>
      <c r="E50" s="83">
        <v>0</v>
      </c>
      <c r="F50" s="79">
        <v>0</v>
      </c>
      <c r="G50" s="80">
        <v>0</v>
      </c>
      <c r="H50" s="79">
        <v>0</v>
      </c>
      <c r="I50" s="24">
        <v>0</v>
      </c>
      <c r="J50" s="79">
        <v>0</v>
      </c>
      <c r="K50" s="80">
        <v>0</v>
      </c>
      <c r="L50" s="79">
        <v>0</v>
      </c>
      <c r="M50" s="80">
        <v>0</v>
      </c>
      <c r="N50" s="79">
        <v>0</v>
      </c>
      <c r="O50" s="80">
        <v>0</v>
      </c>
      <c r="P50" s="79">
        <v>0</v>
      </c>
      <c r="Q50" s="80">
        <v>0</v>
      </c>
      <c r="R50" s="79">
        <v>30</v>
      </c>
      <c r="S50" s="98">
        <v>18.5</v>
      </c>
      <c r="T50" s="99">
        <v>31</v>
      </c>
      <c r="U50" s="98">
        <v>15</v>
      </c>
      <c r="V50" s="79">
        <v>0</v>
      </c>
      <c r="W50" s="80">
        <v>0</v>
      </c>
    </row>
    <row r="51" spans="1:23" ht="12.75">
      <c r="A51" s="39"/>
      <c r="B51" s="2"/>
      <c r="C51" s="66" t="s">
        <v>148</v>
      </c>
      <c r="D51" s="81">
        <f>D50*0.7</f>
        <v>3.15</v>
      </c>
      <c r="E51" s="83">
        <v>0</v>
      </c>
      <c r="F51" s="79">
        <v>0</v>
      </c>
      <c r="G51" s="80">
        <v>0</v>
      </c>
      <c r="H51" s="79">
        <v>0</v>
      </c>
      <c r="I51" s="24">
        <v>0</v>
      </c>
      <c r="J51" s="79">
        <v>0</v>
      </c>
      <c r="K51" s="80">
        <v>0</v>
      </c>
      <c r="L51" s="79">
        <v>0</v>
      </c>
      <c r="M51" s="80">
        <v>0</v>
      </c>
      <c r="N51" s="79">
        <v>0</v>
      </c>
      <c r="O51" s="80">
        <v>0</v>
      </c>
      <c r="P51" s="79">
        <v>0</v>
      </c>
      <c r="Q51" s="80">
        <v>0</v>
      </c>
      <c r="R51" s="81">
        <v>21</v>
      </c>
      <c r="S51" s="82">
        <v>3.08</v>
      </c>
      <c r="T51" s="81">
        <v>22.2</v>
      </c>
      <c r="U51" s="176">
        <v>9.725999999999999</v>
      </c>
      <c r="V51" s="79">
        <v>0</v>
      </c>
      <c r="W51" s="80">
        <v>0</v>
      </c>
    </row>
    <row r="52" spans="1:23" ht="12.75">
      <c r="A52" s="38" t="s">
        <v>24</v>
      </c>
      <c r="B52" s="1" t="s">
        <v>174</v>
      </c>
      <c r="C52" s="65" t="s">
        <v>162</v>
      </c>
      <c r="D52" s="79">
        <v>0</v>
      </c>
      <c r="E52" s="80">
        <v>0</v>
      </c>
      <c r="F52" s="79">
        <v>0</v>
      </c>
      <c r="G52" s="80">
        <v>0</v>
      </c>
      <c r="H52" s="79">
        <v>0</v>
      </c>
      <c r="I52" s="24">
        <v>0</v>
      </c>
      <c r="J52" s="79">
        <v>0</v>
      </c>
      <c r="K52" s="80">
        <v>0</v>
      </c>
      <c r="L52" s="79">
        <v>0</v>
      </c>
      <c r="M52" s="80">
        <v>0</v>
      </c>
      <c r="N52" s="79">
        <v>0</v>
      </c>
      <c r="O52" s="80">
        <v>0</v>
      </c>
      <c r="P52" s="79">
        <v>0</v>
      </c>
      <c r="Q52" s="80">
        <v>0</v>
      </c>
      <c r="R52" s="79">
        <v>0</v>
      </c>
      <c r="S52" s="80">
        <v>0</v>
      </c>
      <c r="T52" s="79">
        <v>0</v>
      </c>
      <c r="U52" s="80">
        <v>0</v>
      </c>
      <c r="V52" s="79">
        <v>0</v>
      </c>
      <c r="W52" s="80">
        <v>0</v>
      </c>
    </row>
    <row r="53" spans="1:23" ht="12.75">
      <c r="A53" s="39"/>
      <c r="B53" s="2" t="s">
        <v>175</v>
      </c>
      <c r="C53" s="66" t="s">
        <v>148</v>
      </c>
      <c r="D53" s="79">
        <v>0</v>
      </c>
      <c r="E53" s="80">
        <v>0</v>
      </c>
      <c r="F53" s="79">
        <v>0</v>
      </c>
      <c r="G53" s="80">
        <v>0</v>
      </c>
      <c r="H53" s="79">
        <v>0</v>
      </c>
      <c r="I53" s="24">
        <v>0</v>
      </c>
      <c r="J53" s="79">
        <v>0</v>
      </c>
      <c r="K53" s="80">
        <v>0</v>
      </c>
      <c r="L53" s="79">
        <v>0</v>
      </c>
      <c r="M53" s="80">
        <v>0</v>
      </c>
      <c r="N53" s="79">
        <v>0</v>
      </c>
      <c r="O53" s="80">
        <v>0</v>
      </c>
      <c r="P53" s="79">
        <v>0</v>
      </c>
      <c r="Q53" s="80">
        <v>0</v>
      </c>
      <c r="R53" s="79">
        <v>0</v>
      </c>
      <c r="S53" s="80">
        <v>0</v>
      </c>
      <c r="T53" s="79">
        <v>0</v>
      </c>
      <c r="U53" s="80">
        <v>0</v>
      </c>
      <c r="V53" s="79">
        <v>0</v>
      </c>
      <c r="W53" s="80">
        <v>0</v>
      </c>
    </row>
    <row r="54" spans="1:23" ht="12.75">
      <c r="A54" s="38" t="s">
        <v>33</v>
      </c>
      <c r="B54" s="1" t="s">
        <v>176</v>
      </c>
      <c r="C54" s="65" t="s">
        <v>177</v>
      </c>
      <c r="D54" s="79">
        <v>0</v>
      </c>
      <c r="E54" s="80">
        <v>0</v>
      </c>
      <c r="F54" s="79">
        <v>0</v>
      </c>
      <c r="G54" s="80">
        <v>0</v>
      </c>
      <c r="H54" s="79">
        <v>0</v>
      </c>
      <c r="I54" s="24">
        <v>0</v>
      </c>
      <c r="J54" s="79">
        <v>0</v>
      </c>
      <c r="K54" s="80">
        <v>0</v>
      </c>
      <c r="L54" s="79">
        <v>0</v>
      </c>
      <c r="M54" s="80">
        <v>0</v>
      </c>
      <c r="N54" s="79">
        <v>0</v>
      </c>
      <c r="O54" s="80">
        <v>0</v>
      </c>
      <c r="P54" s="79">
        <v>0</v>
      </c>
      <c r="Q54" s="80">
        <v>0</v>
      </c>
      <c r="R54" s="79">
        <v>0</v>
      </c>
      <c r="S54" s="80">
        <v>0</v>
      </c>
      <c r="T54" s="79">
        <v>0</v>
      </c>
      <c r="U54" s="80">
        <v>0</v>
      </c>
      <c r="V54" s="102">
        <v>20</v>
      </c>
      <c r="W54" s="103">
        <v>0</v>
      </c>
    </row>
    <row r="55" spans="1:23" ht="12.75">
      <c r="A55" s="39"/>
      <c r="B55" s="2"/>
      <c r="C55" s="66" t="s">
        <v>148</v>
      </c>
      <c r="D55" s="79">
        <v>0</v>
      </c>
      <c r="E55" s="80">
        <v>0</v>
      </c>
      <c r="F55" s="79">
        <v>0</v>
      </c>
      <c r="G55" s="80">
        <v>0</v>
      </c>
      <c r="H55" s="79">
        <v>0</v>
      </c>
      <c r="I55" s="24">
        <v>0</v>
      </c>
      <c r="J55" s="79">
        <v>0</v>
      </c>
      <c r="K55" s="80">
        <v>0</v>
      </c>
      <c r="L55" s="79">
        <v>0</v>
      </c>
      <c r="M55" s="80">
        <v>0</v>
      </c>
      <c r="N55" s="79">
        <v>0</v>
      </c>
      <c r="O55" s="80">
        <v>0</v>
      </c>
      <c r="P55" s="79">
        <v>0</v>
      </c>
      <c r="Q55" s="80">
        <v>0</v>
      </c>
      <c r="R55" s="79">
        <v>0</v>
      </c>
      <c r="S55" s="80">
        <v>0</v>
      </c>
      <c r="T55" s="79">
        <v>0</v>
      </c>
      <c r="U55" s="80">
        <v>0</v>
      </c>
      <c r="V55" s="81">
        <v>17</v>
      </c>
      <c r="W55" s="176">
        <v>0</v>
      </c>
    </row>
    <row r="56" spans="1:23" ht="12.75">
      <c r="A56" s="38" t="s">
        <v>178</v>
      </c>
      <c r="B56" s="1" t="s">
        <v>179</v>
      </c>
      <c r="C56" s="65" t="s">
        <v>177</v>
      </c>
      <c r="D56" s="79">
        <v>0</v>
      </c>
      <c r="E56" s="80">
        <v>0</v>
      </c>
      <c r="F56" s="79">
        <v>0</v>
      </c>
      <c r="G56" s="80">
        <v>0</v>
      </c>
      <c r="H56" s="79">
        <v>0</v>
      </c>
      <c r="I56" s="24">
        <v>0</v>
      </c>
      <c r="J56" s="79">
        <v>0</v>
      </c>
      <c r="K56" s="80">
        <v>0</v>
      </c>
      <c r="L56" s="79">
        <v>0</v>
      </c>
      <c r="M56" s="98">
        <v>1.2</v>
      </c>
      <c r="N56" s="79">
        <v>0</v>
      </c>
      <c r="O56" s="98">
        <v>20.6</v>
      </c>
      <c r="P56" s="79">
        <v>0</v>
      </c>
      <c r="Q56" s="80">
        <v>0</v>
      </c>
      <c r="R56" s="79">
        <v>0</v>
      </c>
      <c r="S56" s="98">
        <v>3.5</v>
      </c>
      <c r="T56" s="79">
        <v>0</v>
      </c>
      <c r="U56" s="80">
        <v>0</v>
      </c>
      <c r="V56" s="79">
        <v>0</v>
      </c>
      <c r="W56" s="98">
        <v>4</v>
      </c>
    </row>
    <row r="57" spans="1:23" ht="12.75">
      <c r="A57" s="39"/>
      <c r="B57" s="2"/>
      <c r="C57" s="66" t="s">
        <v>148</v>
      </c>
      <c r="D57" s="79">
        <v>0</v>
      </c>
      <c r="E57" s="80">
        <v>0</v>
      </c>
      <c r="F57" s="79">
        <v>0</v>
      </c>
      <c r="G57" s="80">
        <v>0</v>
      </c>
      <c r="H57" s="79">
        <v>0</v>
      </c>
      <c r="I57" s="24">
        <v>0</v>
      </c>
      <c r="J57" s="79">
        <v>0</v>
      </c>
      <c r="K57" s="80">
        <v>0</v>
      </c>
      <c r="L57" s="79">
        <v>0</v>
      </c>
      <c r="M57" s="82">
        <v>3.885</v>
      </c>
      <c r="N57" s="79">
        <v>0</v>
      </c>
      <c r="O57" s="82">
        <v>26.06</v>
      </c>
      <c r="P57" s="79">
        <v>0</v>
      </c>
      <c r="Q57" s="80">
        <v>0</v>
      </c>
      <c r="R57" s="79">
        <v>0</v>
      </c>
      <c r="S57" s="82">
        <v>3.325</v>
      </c>
      <c r="T57" s="79">
        <v>0</v>
      </c>
      <c r="U57" s="80">
        <v>0</v>
      </c>
      <c r="V57" s="79">
        <v>0</v>
      </c>
      <c r="W57" s="82">
        <v>6.584</v>
      </c>
    </row>
    <row r="58" spans="1:23" ht="12.75">
      <c r="A58" s="38" t="s">
        <v>181</v>
      </c>
      <c r="B58" s="1" t="s">
        <v>180</v>
      </c>
      <c r="C58" s="65" t="s">
        <v>177</v>
      </c>
      <c r="D58" s="79">
        <v>0</v>
      </c>
      <c r="E58" s="80">
        <v>0.5</v>
      </c>
      <c r="F58" s="79">
        <v>10</v>
      </c>
      <c r="G58" s="176">
        <v>3</v>
      </c>
      <c r="H58" s="79">
        <v>0</v>
      </c>
      <c r="I58" s="24">
        <v>0</v>
      </c>
      <c r="J58" s="79">
        <v>0</v>
      </c>
      <c r="K58" s="80">
        <v>0</v>
      </c>
      <c r="L58" s="79">
        <v>0</v>
      </c>
      <c r="M58" s="98">
        <v>3.5</v>
      </c>
      <c r="N58" s="79">
        <v>10</v>
      </c>
      <c r="O58" s="83">
        <v>0.5</v>
      </c>
      <c r="P58" s="79">
        <v>0</v>
      </c>
      <c r="Q58" s="176">
        <v>0.5</v>
      </c>
      <c r="R58" s="79">
        <v>0</v>
      </c>
      <c r="S58" s="98">
        <v>5</v>
      </c>
      <c r="T58" s="79">
        <v>0</v>
      </c>
      <c r="U58" s="176">
        <v>0.5</v>
      </c>
      <c r="V58" s="79">
        <v>0</v>
      </c>
      <c r="W58" s="98">
        <v>2.5</v>
      </c>
    </row>
    <row r="59" spans="1:23" ht="12.75">
      <c r="A59" s="39"/>
      <c r="B59" s="2"/>
      <c r="C59" s="66" t="s">
        <v>148</v>
      </c>
      <c r="D59" s="79">
        <v>0</v>
      </c>
      <c r="E59" s="82">
        <v>0.288</v>
      </c>
      <c r="F59" s="81">
        <f>F58*0.85</f>
        <v>8.5</v>
      </c>
      <c r="G59" s="176" t="s">
        <v>629</v>
      </c>
      <c r="H59" s="79">
        <v>0</v>
      </c>
      <c r="I59" s="24">
        <v>0</v>
      </c>
      <c r="J59" s="79">
        <v>0</v>
      </c>
      <c r="K59" s="80">
        <v>0</v>
      </c>
      <c r="L59" s="79">
        <v>0</v>
      </c>
      <c r="M59" s="82">
        <v>2.726</v>
      </c>
      <c r="N59" s="81">
        <f>N58*0.85</f>
        <v>8.5</v>
      </c>
      <c r="O59" s="82">
        <v>1.062</v>
      </c>
      <c r="P59" s="79">
        <v>0</v>
      </c>
      <c r="Q59" s="176">
        <v>0.658</v>
      </c>
      <c r="R59" s="79">
        <v>0</v>
      </c>
      <c r="S59" s="82">
        <v>3.982</v>
      </c>
      <c r="T59" s="79">
        <v>0</v>
      </c>
      <c r="U59" s="82">
        <v>1.022</v>
      </c>
      <c r="V59" s="79">
        <v>0</v>
      </c>
      <c r="W59" s="82">
        <v>1.943</v>
      </c>
    </row>
    <row r="60" spans="1:23" ht="12.75">
      <c r="A60" s="38" t="s">
        <v>183</v>
      </c>
      <c r="B60" s="1" t="s">
        <v>182</v>
      </c>
      <c r="C60" s="65" t="s">
        <v>177</v>
      </c>
      <c r="D60" s="79">
        <v>0</v>
      </c>
      <c r="E60" s="80">
        <v>0</v>
      </c>
      <c r="F60" s="79">
        <v>0</v>
      </c>
      <c r="G60" s="80">
        <v>3</v>
      </c>
      <c r="H60" s="79">
        <v>0</v>
      </c>
      <c r="I60" s="24">
        <v>0</v>
      </c>
      <c r="J60" s="79">
        <v>0</v>
      </c>
      <c r="K60" s="80">
        <v>0</v>
      </c>
      <c r="L60" s="79">
        <v>0</v>
      </c>
      <c r="M60" s="80">
        <v>0</v>
      </c>
      <c r="N60" s="79">
        <v>0</v>
      </c>
      <c r="O60" s="80">
        <v>0</v>
      </c>
      <c r="P60" s="79">
        <v>0</v>
      </c>
      <c r="Q60" s="98">
        <v>2.5</v>
      </c>
      <c r="R60" s="79">
        <v>15</v>
      </c>
      <c r="S60" s="176">
        <v>24.5</v>
      </c>
      <c r="T60" s="79">
        <v>15</v>
      </c>
      <c r="U60" s="98">
        <v>50.5</v>
      </c>
      <c r="V60" s="79">
        <v>0</v>
      </c>
      <c r="W60" s="80">
        <v>0</v>
      </c>
    </row>
    <row r="61" spans="1:23" ht="12.75">
      <c r="A61" s="39"/>
      <c r="B61" s="2"/>
      <c r="C61" s="66" t="s">
        <v>148</v>
      </c>
      <c r="D61" s="79">
        <v>0</v>
      </c>
      <c r="E61" s="82">
        <v>0</v>
      </c>
      <c r="F61" s="79">
        <v>0</v>
      </c>
      <c r="G61" s="176">
        <v>4.305</v>
      </c>
      <c r="H61" s="79">
        <v>0</v>
      </c>
      <c r="I61" s="24">
        <v>0</v>
      </c>
      <c r="J61" s="79">
        <v>0</v>
      </c>
      <c r="K61" s="80">
        <v>0</v>
      </c>
      <c r="L61" s="79">
        <v>0</v>
      </c>
      <c r="M61" s="80">
        <v>0</v>
      </c>
      <c r="N61" s="79">
        <v>0</v>
      </c>
      <c r="O61" s="80">
        <v>0</v>
      </c>
      <c r="P61" s="79">
        <v>0</v>
      </c>
      <c r="Q61" s="82">
        <v>3.1689999999999996</v>
      </c>
      <c r="R61" s="81">
        <v>8.25</v>
      </c>
      <c r="S61" s="176" t="s">
        <v>978</v>
      </c>
      <c r="T61" s="81">
        <v>8.25</v>
      </c>
      <c r="U61" s="82">
        <v>28.655</v>
      </c>
      <c r="V61" s="79">
        <v>0</v>
      </c>
      <c r="W61" s="80">
        <v>0</v>
      </c>
    </row>
    <row r="62" spans="1:23" ht="12.75">
      <c r="A62" s="38" t="s">
        <v>184</v>
      </c>
      <c r="B62" s="1" t="s">
        <v>186</v>
      </c>
      <c r="C62" s="65" t="s">
        <v>162</v>
      </c>
      <c r="D62" s="79">
        <v>0</v>
      </c>
      <c r="E62" s="80">
        <v>0</v>
      </c>
      <c r="F62" s="79">
        <v>0</v>
      </c>
      <c r="G62" s="80">
        <v>0</v>
      </c>
      <c r="H62" s="79">
        <v>0</v>
      </c>
      <c r="I62" s="24">
        <v>0</v>
      </c>
      <c r="J62" s="79">
        <v>0</v>
      </c>
      <c r="K62" s="80">
        <v>0</v>
      </c>
      <c r="L62" s="79">
        <v>0</v>
      </c>
      <c r="M62" s="80">
        <v>0</v>
      </c>
      <c r="N62" s="79">
        <v>0</v>
      </c>
      <c r="O62" s="80">
        <v>0</v>
      </c>
      <c r="P62" s="79">
        <v>0</v>
      </c>
      <c r="Q62" s="80">
        <v>0</v>
      </c>
      <c r="R62" s="79">
        <v>0</v>
      </c>
      <c r="S62" s="80">
        <v>0</v>
      </c>
      <c r="T62" s="79">
        <v>0</v>
      </c>
      <c r="U62" s="80">
        <v>0</v>
      </c>
      <c r="V62" s="79">
        <v>0</v>
      </c>
      <c r="W62" s="80">
        <v>0</v>
      </c>
    </row>
    <row r="63" spans="1:23" ht="12.75">
      <c r="A63" s="39"/>
      <c r="B63" s="2"/>
      <c r="C63" s="66" t="s">
        <v>148</v>
      </c>
      <c r="D63" s="79">
        <v>0</v>
      </c>
      <c r="E63" s="82">
        <v>0</v>
      </c>
      <c r="F63" s="79">
        <v>0</v>
      </c>
      <c r="G63" s="80">
        <v>0</v>
      </c>
      <c r="H63" s="79">
        <v>0</v>
      </c>
      <c r="I63" s="24">
        <v>0</v>
      </c>
      <c r="J63" s="79">
        <v>0</v>
      </c>
      <c r="K63" s="80">
        <v>0</v>
      </c>
      <c r="L63" s="79">
        <v>0</v>
      </c>
      <c r="M63" s="80">
        <v>0</v>
      </c>
      <c r="N63" s="79">
        <v>0</v>
      </c>
      <c r="O63" s="80">
        <v>0</v>
      </c>
      <c r="P63" s="79">
        <v>0</v>
      </c>
      <c r="Q63" s="80">
        <v>0</v>
      </c>
      <c r="R63" s="79">
        <v>0</v>
      </c>
      <c r="S63" s="80">
        <v>0</v>
      </c>
      <c r="T63" s="79">
        <v>0</v>
      </c>
      <c r="U63" s="80">
        <v>0</v>
      </c>
      <c r="V63" s="79">
        <v>0</v>
      </c>
      <c r="W63" s="80">
        <v>0</v>
      </c>
    </row>
    <row r="64" spans="1:23" ht="12.75">
      <c r="A64" s="38" t="s">
        <v>185</v>
      </c>
      <c r="B64" s="1" t="s">
        <v>188</v>
      </c>
      <c r="C64" s="65" t="s">
        <v>162</v>
      </c>
      <c r="D64" s="79">
        <f>10+5+3</f>
        <v>18</v>
      </c>
      <c r="E64" s="80">
        <v>17</v>
      </c>
      <c r="F64" s="79">
        <f>15+5+7</f>
        <v>27</v>
      </c>
      <c r="G64" s="80">
        <v>9</v>
      </c>
      <c r="H64" s="79">
        <f>10+5+3</f>
        <v>18</v>
      </c>
      <c r="I64" s="24">
        <v>7</v>
      </c>
      <c r="J64" s="79">
        <f>10+5+3</f>
        <v>18</v>
      </c>
      <c r="K64" s="80">
        <v>4</v>
      </c>
      <c r="L64" s="79">
        <v>20</v>
      </c>
      <c r="M64" s="80">
        <v>12</v>
      </c>
      <c r="N64" s="79">
        <f>10+5+5</f>
        <v>20</v>
      </c>
      <c r="O64" s="80">
        <v>10</v>
      </c>
      <c r="P64" s="79">
        <f>10+5+7</f>
        <v>22</v>
      </c>
      <c r="Q64" s="80">
        <v>17</v>
      </c>
      <c r="R64" s="79">
        <f>10+9+10+10</f>
        <v>39</v>
      </c>
      <c r="S64" s="80">
        <v>20</v>
      </c>
      <c r="T64" s="79">
        <f>20+9+10</f>
        <v>39</v>
      </c>
      <c r="U64" s="80">
        <v>30</v>
      </c>
      <c r="V64" s="102">
        <v>39</v>
      </c>
      <c r="W64" s="103">
        <v>7</v>
      </c>
    </row>
    <row r="65" spans="1:23" ht="12.75">
      <c r="A65" s="39"/>
      <c r="B65" s="2"/>
      <c r="C65" s="66" t="s">
        <v>148</v>
      </c>
      <c r="D65" s="81">
        <v>30.85</v>
      </c>
      <c r="E65" s="82">
        <v>9.197000000000001</v>
      </c>
      <c r="F65" s="81">
        <f>22*0.45+5*2.16</f>
        <v>20.700000000000003</v>
      </c>
      <c r="G65" s="82">
        <v>4.411</v>
      </c>
      <c r="H65" s="81">
        <v>30.85</v>
      </c>
      <c r="I65" s="29">
        <v>4.734</v>
      </c>
      <c r="J65" s="81">
        <v>30.85</v>
      </c>
      <c r="K65" s="82">
        <v>2.998</v>
      </c>
      <c r="L65" s="81">
        <v>17.55</v>
      </c>
      <c r="M65" s="82">
        <v>6.783</v>
      </c>
      <c r="N65" s="81">
        <v>23.23</v>
      </c>
      <c r="O65" s="82">
        <v>5.457</v>
      </c>
      <c r="P65" s="81">
        <f>17*0.45+5*2.16</f>
        <v>18.450000000000003</v>
      </c>
      <c r="Q65" s="82">
        <v>10.224</v>
      </c>
      <c r="R65" s="81">
        <f>30*0.45+9*2.16</f>
        <v>32.94</v>
      </c>
      <c r="S65" s="82">
        <v>12.485</v>
      </c>
      <c r="T65" s="81">
        <f>30*0.45+9*2.16</f>
        <v>32.94</v>
      </c>
      <c r="U65" s="82">
        <v>28.841</v>
      </c>
      <c r="V65" s="102">
        <v>32.94</v>
      </c>
      <c r="W65" s="103">
        <v>5.318</v>
      </c>
    </row>
    <row r="66" spans="1:23" ht="12.75">
      <c r="A66" s="38" t="s">
        <v>187</v>
      </c>
      <c r="B66" s="1" t="s">
        <v>190</v>
      </c>
      <c r="C66" s="65" t="s">
        <v>177</v>
      </c>
      <c r="D66" s="79">
        <v>0</v>
      </c>
      <c r="E66" s="80">
        <v>0</v>
      </c>
      <c r="F66" s="79">
        <v>0</v>
      </c>
      <c r="G66" s="80">
        <v>0</v>
      </c>
      <c r="H66" s="79">
        <v>0</v>
      </c>
      <c r="I66" s="24">
        <v>0</v>
      </c>
      <c r="J66" s="79">
        <v>0</v>
      </c>
      <c r="K66" s="80">
        <v>0</v>
      </c>
      <c r="L66" s="79">
        <v>0</v>
      </c>
      <c r="M66" s="80">
        <v>0</v>
      </c>
      <c r="N66" s="79">
        <v>0</v>
      </c>
      <c r="O66" s="80">
        <v>0</v>
      </c>
      <c r="P66" s="79">
        <v>0</v>
      </c>
      <c r="Q66" s="80">
        <v>0</v>
      </c>
      <c r="R66" s="79">
        <v>0</v>
      </c>
      <c r="S66" s="80">
        <v>0</v>
      </c>
      <c r="T66" s="79">
        <v>0</v>
      </c>
      <c r="U66" s="80">
        <v>0</v>
      </c>
      <c r="V66" s="79">
        <v>0</v>
      </c>
      <c r="W66" s="80">
        <v>0</v>
      </c>
    </row>
    <row r="67" spans="1:23" ht="12.75">
      <c r="A67" s="39"/>
      <c r="B67" s="2"/>
      <c r="C67" s="66" t="s">
        <v>148</v>
      </c>
      <c r="D67" s="79">
        <v>0</v>
      </c>
      <c r="E67" s="80">
        <v>0</v>
      </c>
      <c r="F67" s="79">
        <v>0</v>
      </c>
      <c r="G67" s="80">
        <v>0</v>
      </c>
      <c r="H67" s="79">
        <v>0</v>
      </c>
      <c r="I67" s="24">
        <v>0</v>
      </c>
      <c r="J67" s="79">
        <v>0</v>
      </c>
      <c r="K67" s="80">
        <v>0</v>
      </c>
      <c r="L67" s="79">
        <v>0</v>
      </c>
      <c r="M67" s="80">
        <v>0</v>
      </c>
      <c r="N67" s="79">
        <v>0</v>
      </c>
      <c r="O67" s="80">
        <v>0</v>
      </c>
      <c r="P67" s="79">
        <v>0</v>
      </c>
      <c r="Q67" s="80">
        <v>0</v>
      </c>
      <c r="R67" s="79">
        <v>0</v>
      </c>
      <c r="S67" s="80">
        <v>0</v>
      </c>
      <c r="T67" s="79">
        <v>0</v>
      </c>
      <c r="U67" s="80">
        <v>0</v>
      </c>
      <c r="V67" s="79">
        <v>0</v>
      </c>
      <c r="W67" s="80">
        <v>0</v>
      </c>
    </row>
    <row r="68" spans="1:23" ht="12.75">
      <c r="A68" s="38" t="s">
        <v>189</v>
      </c>
      <c r="B68" s="1" t="s">
        <v>192</v>
      </c>
      <c r="C68" s="65" t="s">
        <v>162</v>
      </c>
      <c r="D68" s="79">
        <v>0</v>
      </c>
      <c r="E68" s="80">
        <v>0</v>
      </c>
      <c r="F68" s="79">
        <v>0</v>
      </c>
      <c r="G68" s="80">
        <v>18</v>
      </c>
      <c r="H68" s="79">
        <v>0</v>
      </c>
      <c r="I68" s="24">
        <v>0</v>
      </c>
      <c r="J68" s="79">
        <v>0</v>
      </c>
      <c r="K68" s="80">
        <v>0</v>
      </c>
      <c r="L68" s="79">
        <v>0</v>
      </c>
      <c r="M68" s="80">
        <v>9</v>
      </c>
      <c r="N68" s="79">
        <v>0</v>
      </c>
      <c r="O68" s="80">
        <v>4</v>
      </c>
      <c r="P68" s="79">
        <v>0</v>
      </c>
      <c r="Q68" s="80">
        <v>1</v>
      </c>
      <c r="R68" s="79">
        <v>0</v>
      </c>
      <c r="S68" s="80">
        <v>30</v>
      </c>
      <c r="T68" s="79">
        <v>0</v>
      </c>
      <c r="U68" s="80">
        <v>43</v>
      </c>
      <c r="V68" s="79">
        <v>0</v>
      </c>
      <c r="W68" s="80">
        <v>0</v>
      </c>
    </row>
    <row r="69" spans="1:23" ht="12.75">
      <c r="A69" s="39"/>
      <c r="B69" s="2" t="s">
        <v>193</v>
      </c>
      <c r="C69" s="66" t="s">
        <v>148</v>
      </c>
      <c r="D69" s="79">
        <v>0</v>
      </c>
      <c r="E69" s="82">
        <v>0</v>
      </c>
      <c r="F69" s="79">
        <v>0</v>
      </c>
      <c r="G69" s="82">
        <v>11.444</v>
      </c>
      <c r="H69" s="79">
        <v>0</v>
      </c>
      <c r="I69" s="24">
        <v>0</v>
      </c>
      <c r="J69" s="79">
        <v>0</v>
      </c>
      <c r="K69" s="80">
        <v>0</v>
      </c>
      <c r="L69" s="79">
        <v>0</v>
      </c>
      <c r="M69" s="82">
        <v>7.16</v>
      </c>
      <c r="N69" s="79">
        <v>0</v>
      </c>
      <c r="O69" s="82">
        <v>0.282</v>
      </c>
      <c r="P69" s="79">
        <v>0</v>
      </c>
      <c r="Q69" s="176">
        <v>1.2</v>
      </c>
      <c r="R69" s="79">
        <v>0</v>
      </c>
      <c r="S69" s="82">
        <v>11.435</v>
      </c>
      <c r="T69" s="79">
        <v>0</v>
      </c>
      <c r="U69" s="82">
        <v>11.553999999999998</v>
      </c>
      <c r="V69" s="79">
        <v>0</v>
      </c>
      <c r="W69" s="80">
        <v>0</v>
      </c>
    </row>
    <row r="70" spans="1:23" ht="12.75">
      <c r="A70" s="38" t="s">
        <v>191</v>
      </c>
      <c r="B70" s="1" t="s">
        <v>195</v>
      </c>
      <c r="C70" s="65" t="s">
        <v>162</v>
      </c>
      <c r="D70" s="79">
        <v>0</v>
      </c>
      <c r="E70" s="80">
        <v>0</v>
      </c>
      <c r="F70" s="79">
        <v>0</v>
      </c>
      <c r="G70" s="80">
        <v>0</v>
      </c>
      <c r="H70" s="79">
        <v>0</v>
      </c>
      <c r="I70" s="24">
        <v>0</v>
      </c>
      <c r="J70" s="79">
        <v>0</v>
      </c>
      <c r="K70" s="80">
        <v>0</v>
      </c>
      <c r="L70" s="79">
        <v>0</v>
      </c>
      <c r="M70" s="80">
        <v>0</v>
      </c>
      <c r="N70" s="79">
        <v>0</v>
      </c>
      <c r="O70" s="80">
        <v>0</v>
      </c>
      <c r="P70" s="79">
        <v>0</v>
      </c>
      <c r="Q70" s="80">
        <v>0</v>
      </c>
      <c r="R70" s="79">
        <v>1</v>
      </c>
      <c r="S70" s="80">
        <v>3</v>
      </c>
      <c r="T70" s="79">
        <v>1</v>
      </c>
      <c r="U70" s="80">
        <v>1</v>
      </c>
      <c r="V70" s="79">
        <v>0</v>
      </c>
      <c r="W70" s="80">
        <v>0</v>
      </c>
    </row>
    <row r="71" spans="1:23" ht="12.75">
      <c r="A71" s="39"/>
      <c r="B71" s="2"/>
      <c r="C71" s="66" t="s">
        <v>148</v>
      </c>
      <c r="D71" s="79">
        <v>0</v>
      </c>
      <c r="E71" s="80">
        <v>0</v>
      </c>
      <c r="F71" s="79">
        <v>0</v>
      </c>
      <c r="G71" s="80">
        <v>0</v>
      </c>
      <c r="H71" s="79">
        <v>0</v>
      </c>
      <c r="I71" s="24">
        <v>0</v>
      </c>
      <c r="J71" s="79">
        <v>0</v>
      </c>
      <c r="K71" s="80">
        <v>0</v>
      </c>
      <c r="L71" s="79">
        <v>0</v>
      </c>
      <c r="M71" s="80">
        <v>0</v>
      </c>
      <c r="N71" s="79">
        <v>0</v>
      </c>
      <c r="O71" s="80">
        <v>0</v>
      </c>
      <c r="P71" s="79">
        <v>0</v>
      </c>
      <c r="Q71" s="80">
        <v>0</v>
      </c>
      <c r="R71" s="81">
        <v>1</v>
      </c>
      <c r="S71" s="82">
        <v>5.658</v>
      </c>
      <c r="T71" s="81">
        <v>1</v>
      </c>
      <c r="U71" s="83">
        <v>2.479</v>
      </c>
      <c r="V71" s="79">
        <v>0</v>
      </c>
      <c r="W71" s="80">
        <v>0</v>
      </c>
    </row>
    <row r="72" spans="1:23" ht="12.75">
      <c r="A72" s="39" t="s">
        <v>194</v>
      </c>
      <c r="B72" s="2" t="s">
        <v>212</v>
      </c>
      <c r="C72" s="66" t="s">
        <v>5</v>
      </c>
      <c r="D72" s="79">
        <v>0</v>
      </c>
      <c r="E72" s="80">
        <v>0</v>
      </c>
      <c r="F72" s="79">
        <v>0</v>
      </c>
      <c r="G72" s="80">
        <v>0</v>
      </c>
      <c r="H72" s="79">
        <v>0</v>
      </c>
      <c r="I72" s="24"/>
      <c r="J72" s="79">
        <v>0</v>
      </c>
      <c r="K72" s="80"/>
      <c r="L72" s="79">
        <v>0</v>
      </c>
      <c r="M72" s="80">
        <v>0</v>
      </c>
      <c r="N72" s="79">
        <v>0</v>
      </c>
      <c r="O72" s="80">
        <v>0</v>
      </c>
      <c r="P72" s="79">
        <v>0</v>
      </c>
      <c r="Q72" s="80"/>
      <c r="R72" s="79">
        <v>0</v>
      </c>
      <c r="S72" s="80">
        <v>0</v>
      </c>
      <c r="T72" s="79">
        <v>0</v>
      </c>
      <c r="U72" s="80">
        <v>0</v>
      </c>
      <c r="V72" s="79">
        <v>0</v>
      </c>
      <c r="W72" s="80">
        <v>0</v>
      </c>
    </row>
    <row r="73" spans="1:23" ht="12.75">
      <c r="A73" s="39"/>
      <c r="B73" s="2" t="s">
        <v>214</v>
      </c>
      <c r="C73" s="66" t="s">
        <v>148</v>
      </c>
      <c r="D73" s="79">
        <v>0</v>
      </c>
      <c r="E73" s="80">
        <v>0</v>
      </c>
      <c r="F73" s="79">
        <v>0</v>
      </c>
      <c r="G73" s="80">
        <v>0</v>
      </c>
      <c r="H73" s="79">
        <v>0</v>
      </c>
      <c r="I73" s="24"/>
      <c r="J73" s="79">
        <v>0</v>
      </c>
      <c r="K73" s="80"/>
      <c r="L73" s="79">
        <v>0</v>
      </c>
      <c r="M73" s="80">
        <v>0</v>
      </c>
      <c r="N73" s="79">
        <v>0</v>
      </c>
      <c r="O73" s="80">
        <v>0</v>
      </c>
      <c r="P73" s="79">
        <v>0</v>
      </c>
      <c r="Q73" s="80"/>
      <c r="R73" s="79">
        <v>0</v>
      </c>
      <c r="S73" s="80">
        <v>0</v>
      </c>
      <c r="T73" s="79">
        <v>0</v>
      </c>
      <c r="U73" s="80">
        <v>0</v>
      </c>
      <c r="V73" s="79">
        <v>0</v>
      </c>
      <c r="W73" s="80">
        <v>0</v>
      </c>
    </row>
    <row r="74" spans="1:23" ht="12.75">
      <c r="A74" s="51" t="s">
        <v>196</v>
      </c>
      <c r="B74" s="3" t="s">
        <v>197</v>
      </c>
      <c r="C74" s="22" t="s">
        <v>148</v>
      </c>
      <c r="D74" s="79">
        <v>0</v>
      </c>
      <c r="E74" s="80">
        <v>0</v>
      </c>
      <c r="F74" s="79">
        <v>0</v>
      </c>
      <c r="G74" s="80">
        <v>0</v>
      </c>
      <c r="H74" s="79">
        <v>0</v>
      </c>
      <c r="I74" s="24"/>
      <c r="J74" s="79">
        <v>0</v>
      </c>
      <c r="K74" s="80"/>
      <c r="L74" s="79">
        <v>0</v>
      </c>
      <c r="M74" s="80">
        <v>5.663</v>
      </c>
      <c r="N74" s="79">
        <v>0</v>
      </c>
      <c r="O74" s="80">
        <v>0</v>
      </c>
      <c r="P74" s="79">
        <v>0</v>
      </c>
      <c r="Q74" s="80"/>
      <c r="R74" s="79">
        <v>0</v>
      </c>
      <c r="S74" s="80">
        <v>0</v>
      </c>
      <c r="T74" s="79">
        <v>0</v>
      </c>
      <c r="U74" s="80">
        <v>0</v>
      </c>
      <c r="V74" s="79">
        <v>0</v>
      </c>
      <c r="W74" s="80">
        <v>0</v>
      </c>
    </row>
    <row r="75" spans="1:23" ht="76.5">
      <c r="A75" s="51" t="s">
        <v>411</v>
      </c>
      <c r="B75" s="301" t="s">
        <v>465</v>
      </c>
      <c r="C75" s="22" t="s">
        <v>412</v>
      </c>
      <c r="D75" s="84" t="s">
        <v>451</v>
      </c>
      <c r="E75" s="85" t="s">
        <v>452</v>
      </c>
      <c r="F75" s="79">
        <v>8</v>
      </c>
      <c r="G75" s="80" t="s">
        <v>546</v>
      </c>
      <c r="H75" s="84" t="s">
        <v>451</v>
      </c>
      <c r="I75" s="108" t="s">
        <v>453</v>
      </c>
      <c r="J75" s="84" t="s">
        <v>451</v>
      </c>
      <c r="K75" s="85" t="s">
        <v>454</v>
      </c>
      <c r="L75" s="79">
        <v>1</v>
      </c>
      <c r="M75" s="80">
        <v>0</v>
      </c>
      <c r="N75" s="81">
        <v>2</v>
      </c>
      <c r="O75" s="83">
        <v>0</v>
      </c>
      <c r="P75" s="84" t="s">
        <v>455</v>
      </c>
      <c r="Q75" s="104" t="s">
        <v>456</v>
      </c>
      <c r="R75" s="79">
        <v>0</v>
      </c>
      <c r="S75" s="80">
        <v>0</v>
      </c>
      <c r="T75" s="79">
        <v>0</v>
      </c>
      <c r="U75" s="80">
        <v>0</v>
      </c>
      <c r="V75" s="79">
        <v>0</v>
      </c>
      <c r="W75" s="80">
        <v>0</v>
      </c>
    </row>
    <row r="76" spans="1:23" ht="13.5" thickBot="1">
      <c r="A76" s="51"/>
      <c r="B76" s="313"/>
      <c r="C76" s="65" t="s">
        <v>148</v>
      </c>
      <c r="D76" s="147">
        <f>4*5*0.32+4*0.8</f>
        <v>9.600000000000001</v>
      </c>
      <c r="E76" s="195">
        <v>2.235</v>
      </c>
      <c r="F76" s="147">
        <f>8*5*0.32+8*0.8</f>
        <v>19.200000000000003</v>
      </c>
      <c r="G76" s="195">
        <v>15.801</v>
      </c>
      <c r="H76" s="147">
        <f>4*5*0.32+4*0.8</f>
        <v>9.600000000000001</v>
      </c>
      <c r="I76" s="59">
        <v>3.015</v>
      </c>
      <c r="J76" s="147">
        <f>4*5*0.32+4*0.8</f>
        <v>9.600000000000001</v>
      </c>
      <c r="K76" s="195">
        <v>4.961</v>
      </c>
      <c r="L76" s="147">
        <f>1*5*0.32+0.8</f>
        <v>2.4000000000000004</v>
      </c>
      <c r="M76" s="149">
        <v>0</v>
      </c>
      <c r="N76" s="147">
        <f>2*5*0.32+0.8*2</f>
        <v>4.800000000000001</v>
      </c>
      <c r="O76" s="149">
        <v>0</v>
      </c>
      <c r="P76" s="147">
        <f>6*5*0.32+0.8*6</f>
        <v>14.4</v>
      </c>
      <c r="Q76" s="195">
        <v>1.225</v>
      </c>
      <c r="R76" s="146">
        <v>0</v>
      </c>
      <c r="S76" s="105">
        <v>0</v>
      </c>
      <c r="T76" s="146">
        <v>0</v>
      </c>
      <c r="U76" s="105">
        <v>0</v>
      </c>
      <c r="V76" s="146">
        <v>0</v>
      </c>
      <c r="W76" s="105">
        <v>0</v>
      </c>
    </row>
    <row r="77" spans="1:23" ht="13.5" thickBot="1">
      <c r="A77" s="51"/>
      <c r="B77" s="162" t="s">
        <v>201</v>
      </c>
      <c r="C77" s="163"/>
      <c r="D77" s="164">
        <f aca="true" t="shared" si="0" ref="D77:W77">D21+D23+D25+D27+D29+D31+D33+D35+D37+D39+D41+D43+D45+D47+D49+D51+D53+D55+D57+D59+D61+D63+D65+D67+D69+D71+D73+D74+D76</f>
        <v>56.5</v>
      </c>
      <c r="E77" s="165">
        <f t="shared" si="0"/>
        <v>12.601</v>
      </c>
      <c r="F77" s="164">
        <f t="shared" si="0"/>
        <v>174.24</v>
      </c>
      <c r="G77" s="165">
        <f t="shared" si="0"/>
        <v>64.182</v>
      </c>
      <c r="H77" s="164">
        <f t="shared" si="0"/>
        <v>53.35</v>
      </c>
      <c r="I77" s="166">
        <f t="shared" si="0"/>
        <v>8.337</v>
      </c>
      <c r="J77" s="164">
        <f t="shared" si="0"/>
        <v>53.35</v>
      </c>
      <c r="K77" s="165">
        <f t="shared" si="0"/>
        <v>9.361</v>
      </c>
      <c r="L77" s="164">
        <f t="shared" si="0"/>
        <v>69.88000000000001</v>
      </c>
      <c r="M77" s="165">
        <f t="shared" si="0"/>
        <v>29.866</v>
      </c>
      <c r="N77" s="167">
        <f t="shared" si="0"/>
        <v>52.42999999999999</v>
      </c>
      <c r="O77" s="165">
        <f t="shared" si="0"/>
        <v>34.98</v>
      </c>
      <c r="P77" s="164">
        <f t="shared" si="0"/>
        <v>124.11</v>
      </c>
      <c r="Q77" s="165">
        <f t="shared" si="0"/>
        <v>98.34700000000001</v>
      </c>
      <c r="R77" s="164">
        <f t="shared" si="0"/>
        <v>327.90999999999997</v>
      </c>
      <c r="S77" s="165">
        <f t="shared" si="0"/>
        <v>299.62800000000004</v>
      </c>
      <c r="T77" s="164">
        <f t="shared" si="0"/>
        <v>330.01</v>
      </c>
      <c r="U77" s="165">
        <f t="shared" si="0"/>
        <v>567.64</v>
      </c>
      <c r="V77" s="164">
        <f t="shared" si="0"/>
        <v>49.94</v>
      </c>
      <c r="W77" s="165">
        <f t="shared" si="0"/>
        <v>13.844999999999999</v>
      </c>
    </row>
    <row r="80" spans="1:93" ht="12.75">
      <c r="A80" s="290" t="s">
        <v>1012</v>
      </c>
      <c r="B80" s="290"/>
      <c r="C80" s="290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</row>
    <row r="81" spans="1:93" ht="12.75">
      <c r="A81" s="291" t="s">
        <v>1016</v>
      </c>
      <c r="B81" s="291"/>
      <c r="C81" s="291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</row>
    <row r="82" spans="1:93" ht="12.75">
      <c r="A82" s="277" t="s">
        <v>1017</v>
      </c>
      <c r="B82" s="277"/>
      <c r="C82" s="277"/>
      <c r="D82" s="7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15"/>
      <c r="AI82" s="15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5"/>
      <c r="BS82" s="5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5"/>
      <c r="CG82" s="5"/>
      <c r="CH82" s="5"/>
      <c r="CI82" s="5"/>
      <c r="CJ82" s="5"/>
      <c r="CK82" s="5"/>
      <c r="CL82" s="5"/>
      <c r="CM82" s="5"/>
      <c r="CN82" s="4"/>
      <c r="CO82" s="4"/>
    </row>
    <row r="83" spans="1:93" ht="15.75">
      <c r="A83" s="248" t="s">
        <v>1015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53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15"/>
      <c r="AI83" s="15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5"/>
      <c r="BS83" s="5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5"/>
      <c r="CG83" s="5"/>
      <c r="CH83" s="5"/>
      <c r="CI83" s="5"/>
      <c r="CJ83" s="5"/>
      <c r="CK83" s="5"/>
      <c r="CL83" s="5"/>
      <c r="CM83" s="5"/>
      <c r="CN83" s="4"/>
      <c r="CO83" s="4"/>
    </row>
    <row r="84" spans="1:93" ht="16.5" thickBot="1">
      <c r="A84" s="43"/>
      <c r="B84" s="246" t="s">
        <v>1011</v>
      </c>
      <c r="C84" s="8"/>
      <c r="D84" s="7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15"/>
      <c r="AI84" s="15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5"/>
      <c r="BS84" s="5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5"/>
      <c r="CG84" s="5"/>
      <c r="CH84" s="5"/>
      <c r="CI84" s="5"/>
      <c r="CJ84" s="5"/>
      <c r="CK84" s="5"/>
      <c r="CL84" s="5"/>
      <c r="CM84" s="5"/>
      <c r="CN84" s="4"/>
      <c r="CO84" s="4"/>
    </row>
    <row r="85" spans="1:93" ht="13.5" thickBot="1">
      <c r="A85" s="307" t="s">
        <v>0</v>
      </c>
      <c r="B85" s="309" t="s">
        <v>2</v>
      </c>
      <c r="C85" s="311" t="s">
        <v>3</v>
      </c>
      <c r="D85" s="275" t="s">
        <v>43</v>
      </c>
      <c r="E85" s="276"/>
      <c r="F85" s="275" t="s">
        <v>44</v>
      </c>
      <c r="G85" s="276"/>
      <c r="H85" s="275" t="s">
        <v>45</v>
      </c>
      <c r="I85" s="276"/>
      <c r="J85" s="275" t="s">
        <v>46</v>
      </c>
      <c r="K85" s="276"/>
      <c r="L85" s="275" t="s">
        <v>47</v>
      </c>
      <c r="M85" s="276"/>
      <c r="N85" s="275" t="s">
        <v>49</v>
      </c>
      <c r="O85" s="276"/>
      <c r="P85" s="275" t="s">
        <v>142</v>
      </c>
      <c r="Q85" s="276"/>
      <c r="R85" s="275" t="s">
        <v>76</v>
      </c>
      <c r="S85" s="276"/>
      <c r="T85" s="275" t="s">
        <v>77</v>
      </c>
      <c r="U85" s="276"/>
      <c r="V85" s="304" t="s">
        <v>198</v>
      </c>
      <c r="W85" s="305"/>
      <c r="X85" s="304" t="s">
        <v>78</v>
      </c>
      <c r="Y85" s="305"/>
      <c r="Z85" s="304" t="s">
        <v>79</v>
      </c>
      <c r="AA85" s="305"/>
      <c r="AB85" s="304" t="s">
        <v>80</v>
      </c>
      <c r="AC85" s="305"/>
      <c r="AD85" s="306" t="s">
        <v>48</v>
      </c>
      <c r="AE85" s="305"/>
      <c r="AF85" s="275" t="s">
        <v>50</v>
      </c>
      <c r="AG85" s="276"/>
      <c r="AH85" s="275" t="s">
        <v>51</v>
      </c>
      <c r="AI85" s="276"/>
      <c r="AJ85" s="275" t="s">
        <v>52</v>
      </c>
      <c r="AK85" s="276"/>
      <c r="AL85" s="275" t="s">
        <v>53</v>
      </c>
      <c r="AM85" s="276"/>
      <c r="AN85" s="275" t="s">
        <v>54</v>
      </c>
      <c r="AO85" s="276"/>
      <c r="AP85" s="275" t="s">
        <v>55</v>
      </c>
      <c r="AQ85" s="276"/>
      <c r="AR85" s="275" t="s">
        <v>56</v>
      </c>
      <c r="AS85" s="276"/>
      <c r="AT85" s="275" t="s">
        <v>57</v>
      </c>
      <c r="AU85" s="276"/>
      <c r="AV85" s="275" t="s">
        <v>58</v>
      </c>
      <c r="AW85" s="276"/>
      <c r="AX85" s="275" t="s">
        <v>59</v>
      </c>
      <c r="AY85" s="276"/>
      <c r="AZ85" s="275" t="s">
        <v>60</v>
      </c>
      <c r="BA85" s="276"/>
      <c r="BB85" s="275" t="s">
        <v>61</v>
      </c>
      <c r="BC85" s="276"/>
      <c r="BD85" s="275" t="s">
        <v>62</v>
      </c>
      <c r="BE85" s="276"/>
      <c r="BF85" s="275" t="s">
        <v>63</v>
      </c>
      <c r="BG85" s="276"/>
      <c r="BH85" s="275" t="s">
        <v>64</v>
      </c>
      <c r="BI85" s="276"/>
      <c r="BJ85" s="275" t="s">
        <v>65</v>
      </c>
      <c r="BK85" s="276"/>
      <c r="BL85" s="275" t="s">
        <v>66</v>
      </c>
      <c r="BM85" s="276"/>
      <c r="BN85" s="275" t="s">
        <v>67</v>
      </c>
      <c r="BO85" s="276"/>
      <c r="BP85" s="275" t="s">
        <v>68</v>
      </c>
      <c r="BQ85" s="276"/>
      <c r="BR85" s="275" t="s">
        <v>69</v>
      </c>
      <c r="BS85" s="276"/>
      <c r="BT85" s="275" t="s">
        <v>70</v>
      </c>
      <c r="BU85" s="276"/>
      <c r="BV85" s="275" t="s">
        <v>71</v>
      </c>
      <c r="BW85" s="276"/>
      <c r="BX85" s="275" t="s">
        <v>72</v>
      </c>
      <c r="BY85" s="276"/>
      <c r="BZ85" s="275" t="s">
        <v>73</v>
      </c>
      <c r="CA85" s="276"/>
      <c r="CB85" s="275" t="s">
        <v>74</v>
      </c>
      <c r="CC85" s="276"/>
      <c r="CD85" s="275" t="s">
        <v>75</v>
      </c>
      <c r="CE85" s="276"/>
      <c r="CF85" s="275" t="s">
        <v>426</v>
      </c>
      <c r="CG85" s="276"/>
      <c r="CH85" s="275" t="s">
        <v>427</v>
      </c>
      <c r="CI85" s="276"/>
      <c r="CJ85" s="275" t="s">
        <v>428</v>
      </c>
      <c r="CK85" s="276"/>
      <c r="CL85" s="293" t="s">
        <v>429</v>
      </c>
      <c r="CM85" s="294"/>
      <c r="CN85" s="275" t="s">
        <v>200</v>
      </c>
      <c r="CO85" s="276"/>
    </row>
    <row r="86" spans="1:93" ht="12.75">
      <c r="A86" s="308"/>
      <c r="B86" s="310"/>
      <c r="C86" s="312"/>
      <c r="D86" s="127" t="s">
        <v>430</v>
      </c>
      <c r="E86" s="128" t="s">
        <v>843</v>
      </c>
      <c r="F86" s="127" t="s">
        <v>430</v>
      </c>
      <c r="G86" s="128" t="s">
        <v>843</v>
      </c>
      <c r="H86" s="127" t="s">
        <v>430</v>
      </c>
      <c r="I86" s="128" t="s">
        <v>843</v>
      </c>
      <c r="J86" s="127" t="s">
        <v>430</v>
      </c>
      <c r="K86" s="128" t="s">
        <v>843</v>
      </c>
      <c r="L86" s="127" t="s">
        <v>430</v>
      </c>
      <c r="M86" s="128" t="s">
        <v>843</v>
      </c>
      <c r="N86" s="127" t="s">
        <v>430</v>
      </c>
      <c r="O86" s="128" t="s">
        <v>843</v>
      </c>
      <c r="P86" s="127" t="s">
        <v>430</v>
      </c>
      <c r="Q86" s="128" t="s">
        <v>843</v>
      </c>
      <c r="R86" s="127" t="s">
        <v>430</v>
      </c>
      <c r="S86" s="128" t="s">
        <v>843</v>
      </c>
      <c r="T86" s="127" t="s">
        <v>430</v>
      </c>
      <c r="U86" s="128" t="s">
        <v>843</v>
      </c>
      <c r="V86" s="127" t="s">
        <v>430</v>
      </c>
      <c r="W86" s="128" t="s">
        <v>843</v>
      </c>
      <c r="X86" s="127" t="s">
        <v>430</v>
      </c>
      <c r="Y86" s="128" t="s">
        <v>843</v>
      </c>
      <c r="Z86" s="127" t="s">
        <v>430</v>
      </c>
      <c r="AA86" s="128" t="s">
        <v>843</v>
      </c>
      <c r="AB86" s="127" t="s">
        <v>430</v>
      </c>
      <c r="AC86" s="128" t="s">
        <v>843</v>
      </c>
      <c r="AD86" s="129" t="s">
        <v>430</v>
      </c>
      <c r="AE86" s="128" t="s">
        <v>843</v>
      </c>
      <c r="AF86" s="127" t="s">
        <v>430</v>
      </c>
      <c r="AG86" s="128" t="s">
        <v>843</v>
      </c>
      <c r="AH86" s="127" t="s">
        <v>430</v>
      </c>
      <c r="AI86" s="128" t="s">
        <v>843</v>
      </c>
      <c r="AJ86" s="127" t="s">
        <v>430</v>
      </c>
      <c r="AK86" s="128" t="s">
        <v>843</v>
      </c>
      <c r="AL86" s="127" t="s">
        <v>430</v>
      </c>
      <c r="AM86" s="128" t="s">
        <v>843</v>
      </c>
      <c r="AN86" s="127" t="s">
        <v>430</v>
      </c>
      <c r="AO86" s="128" t="s">
        <v>843</v>
      </c>
      <c r="AP86" s="127" t="s">
        <v>430</v>
      </c>
      <c r="AQ86" s="128" t="s">
        <v>843</v>
      </c>
      <c r="AR86" s="127" t="s">
        <v>430</v>
      </c>
      <c r="AS86" s="128" t="s">
        <v>843</v>
      </c>
      <c r="AT86" s="127" t="s">
        <v>430</v>
      </c>
      <c r="AU86" s="128" t="s">
        <v>843</v>
      </c>
      <c r="AV86" s="127" t="s">
        <v>430</v>
      </c>
      <c r="AW86" s="128" t="s">
        <v>843</v>
      </c>
      <c r="AX86" s="127" t="s">
        <v>430</v>
      </c>
      <c r="AY86" s="128" t="s">
        <v>843</v>
      </c>
      <c r="AZ86" s="127" t="s">
        <v>430</v>
      </c>
      <c r="BA86" s="128" t="s">
        <v>843</v>
      </c>
      <c r="BB86" s="127" t="s">
        <v>430</v>
      </c>
      <c r="BC86" s="128" t="s">
        <v>843</v>
      </c>
      <c r="BD86" s="127" t="s">
        <v>430</v>
      </c>
      <c r="BE86" s="128" t="s">
        <v>843</v>
      </c>
      <c r="BF86" s="127" t="s">
        <v>430</v>
      </c>
      <c r="BG86" s="128" t="s">
        <v>843</v>
      </c>
      <c r="BH86" s="127" t="s">
        <v>430</v>
      </c>
      <c r="BI86" s="128" t="s">
        <v>843</v>
      </c>
      <c r="BJ86" s="127" t="s">
        <v>430</v>
      </c>
      <c r="BK86" s="128" t="s">
        <v>843</v>
      </c>
      <c r="BL86" s="127" t="s">
        <v>430</v>
      </c>
      <c r="BM86" s="128" t="s">
        <v>843</v>
      </c>
      <c r="BN86" s="127" t="s">
        <v>430</v>
      </c>
      <c r="BO86" s="128" t="s">
        <v>843</v>
      </c>
      <c r="BP86" s="127" t="s">
        <v>430</v>
      </c>
      <c r="BQ86" s="128" t="s">
        <v>843</v>
      </c>
      <c r="BR86" s="127" t="s">
        <v>430</v>
      </c>
      <c r="BS86" s="128" t="s">
        <v>843</v>
      </c>
      <c r="BT86" s="127" t="s">
        <v>430</v>
      </c>
      <c r="BU86" s="128" t="s">
        <v>843</v>
      </c>
      <c r="BV86" s="127" t="s">
        <v>430</v>
      </c>
      <c r="BW86" s="128" t="s">
        <v>975</v>
      </c>
      <c r="BX86" s="127" t="s">
        <v>430</v>
      </c>
      <c r="BY86" s="128" t="s">
        <v>843</v>
      </c>
      <c r="BZ86" s="127" t="s">
        <v>430</v>
      </c>
      <c r="CA86" s="128" t="s">
        <v>975</v>
      </c>
      <c r="CB86" s="127" t="s">
        <v>430</v>
      </c>
      <c r="CC86" s="128" t="s">
        <v>843</v>
      </c>
      <c r="CD86" s="127" t="s">
        <v>430</v>
      </c>
      <c r="CE86" s="128" t="s">
        <v>843</v>
      </c>
      <c r="CF86" s="127" t="s">
        <v>430</v>
      </c>
      <c r="CG86" s="128" t="s">
        <v>843</v>
      </c>
      <c r="CH86" s="127" t="s">
        <v>430</v>
      </c>
      <c r="CI86" s="128" t="s">
        <v>843</v>
      </c>
      <c r="CJ86" s="127" t="s">
        <v>430</v>
      </c>
      <c r="CK86" s="128" t="s">
        <v>843</v>
      </c>
      <c r="CL86" s="127" t="s">
        <v>430</v>
      </c>
      <c r="CM86" s="128" t="s">
        <v>843</v>
      </c>
      <c r="CN86" s="127" t="s">
        <v>430</v>
      </c>
      <c r="CO86" s="128" t="s">
        <v>843</v>
      </c>
    </row>
    <row r="87" spans="1:93" ht="12.75">
      <c r="A87" s="14" t="s">
        <v>27</v>
      </c>
      <c r="B87" s="9" t="s">
        <v>26</v>
      </c>
      <c r="C87" s="10"/>
      <c r="D87" s="67"/>
      <c r="E87" s="68"/>
      <c r="F87" s="75"/>
      <c r="G87" s="76"/>
      <c r="H87" s="75"/>
      <c r="I87" s="76"/>
      <c r="J87" s="93"/>
      <c r="K87" s="96"/>
      <c r="L87" s="93"/>
      <c r="M87" s="96"/>
      <c r="N87" s="93"/>
      <c r="O87" s="96"/>
      <c r="P87" s="93"/>
      <c r="Q87" s="96"/>
      <c r="R87" s="93"/>
      <c r="S87" s="96"/>
      <c r="T87" s="93"/>
      <c r="U87" s="96"/>
      <c r="V87" s="94"/>
      <c r="W87" s="97"/>
      <c r="X87" s="94"/>
      <c r="Y87" s="97"/>
      <c r="Z87" s="94"/>
      <c r="AA87" s="97"/>
      <c r="AB87" s="94"/>
      <c r="AC87" s="97"/>
      <c r="AD87" s="92"/>
      <c r="AE87" s="97"/>
      <c r="AF87" s="93"/>
      <c r="AG87" s="96"/>
      <c r="AH87" s="93"/>
      <c r="AI87" s="96"/>
      <c r="AJ87" s="93"/>
      <c r="AK87" s="96"/>
      <c r="AL87" s="93"/>
      <c r="AM87" s="96"/>
      <c r="AN87" s="93"/>
      <c r="AO87" s="96"/>
      <c r="AP87" s="93"/>
      <c r="AQ87" s="96"/>
      <c r="AR87" s="93"/>
      <c r="AS87" s="96"/>
      <c r="AT87" s="93"/>
      <c r="AU87" s="96"/>
      <c r="AV87" s="93"/>
      <c r="AW87" s="96"/>
      <c r="AX87" s="93"/>
      <c r="AY87" s="96"/>
      <c r="AZ87" s="93"/>
      <c r="BA87" s="96"/>
      <c r="BB87" s="93"/>
      <c r="BC87" s="96"/>
      <c r="BD87" s="93"/>
      <c r="BE87" s="96"/>
      <c r="BF87" s="93"/>
      <c r="BG87" s="96"/>
      <c r="BH87" s="93"/>
      <c r="BI87" s="96"/>
      <c r="BJ87" s="93"/>
      <c r="BK87" s="96"/>
      <c r="BL87" s="93"/>
      <c r="BM87" s="96"/>
      <c r="BN87" s="93"/>
      <c r="BO87" s="96"/>
      <c r="BP87" s="93"/>
      <c r="BQ87" s="96"/>
      <c r="BR87" s="93"/>
      <c r="BS87" s="96"/>
      <c r="BT87" s="93"/>
      <c r="BU87" s="96"/>
      <c r="BV87" s="93"/>
      <c r="BW87" s="96"/>
      <c r="BX87" s="93"/>
      <c r="BY87" s="96"/>
      <c r="BZ87" s="93"/>
      <c r="CA87" s="96"/>
      <c r="CB87" s="93"/>
      <c r="CC87" s="96"/>
      <c r="CD87" s="93"/>
      <c r="CE87" s="96"/>
      <c r="CF87" s="93"/>
      <c r="CG87" s="96"/>
      <c r="CH87" s="93"/>
      <c r="CI87" s="96"/>
      <c r="CJ87" s="93"/>
      <c r="CK87" s="96"/>
      <c r="CL87" s="141"/>
      <c r="CM87" s="96"/>
      <c r="CN87" s="94"/>
      <c r="CO87" s="97"/>
    </row>
    <row r="88" spans="1:93" ht="25.5">
      <c r="A88" s="11" t="s">
        <v>6</v>
      </c>
      <c r="B88" s="46" t="s">
        <v>28</v>
      </c>
      <c r="C88" s="63" t="s">
        <v>29</v>
      </c>
      <c r="D88" s="69" t="s">
        <v>199</v>
      </c>
      <c r="E88" s="70"/>
      <c r="F88" s="73">
        <v>1956</v>
      </c>
      <c r="G88" s="74"/>
      <c r="H88" s="73">
        <v>1956</v>
      </c>
      <c r="I88" s="74"/>
      <c r="J88" s="73">
        <v>1931</v>
      </c>
      <c r="K88" s="74"/>
      <c r="L88" s="73" t="s">
        <v>433</v>
      </c>
      <c r="M88" s="74"/>
      <c r="N88" s="93">
        <v>1938</v>
      </c>
      <c r="O88" s="96"/>
      <c r="P88" s="93">
        <v>1947</v>
      </c>
      <c r="Q88" s="96"/>
      <c r="R88" s="93">
        <v>1972</v>
      </c>
      <c r="S88" s="96"/>
      <c r="T88" s="93">
        <v>1981</v>
      </c>
      <c r="U88" s="96"/>
      <c r="V88" s="119">
        <v>1956</v>
      </c>
      <c r="W88" s="120"/>
      <c r="X88" s="119">
        <v>1969</v>
      </c>
      <c r="Y88" s="120"/>
      <c r="Z88" s="119">
        <v>1958</v>
      </c>
      <c r="AA88" s="120"/>
      <c r="AB88" s="94">
        <v>1961</v>
      </c>
      <c r="AC88" s="97"/>
      <c r="AD88" s="92">
        <v>1931</v>
      </c>
      <c r="AE88" s="97"/>
      <c r="AF88" s="94">
        <v>1917</v>
      </c>
      <c r="AG88" s="97"/>
      <c r="AH88" s="122">
        <v>1963</v>
      </c>
      <c r="AI88" s="123"/>
      <c r="AJ88" s="94">
        <v>1954</v>
      </c>
      <c r="AK88" s="97"/>
      <c r="AL88" s="94">
        <v>1954</v>
      </c>
      <c r="AM88" s="97"/>
      <c r="AN88" s="94">
        <v>1958</v>
      </c>
      <c r="AO88" s="97"/>
      <c r="AP88" s="94">
        <v>1957</v>
      </c>
      <c r="AQ88" s="97"/>
      <c r="AR88" s="94">
        <v>1960</v>
      </c>
      <c r="AS88" s="97"/>
      <c r="AT88" s="94">
        <v>1952</v>
      </c>
      <c r="AU88" s="97"/>
      <c r="AV88" s="94">
        <v>1954</v>
      </c>
      <c r="AW88" s="97"/>
      <c r="AX88" s="94">
        <v>1954</v>
      </c>
      <c r="AY88" s="97"/>
      <c r="AZ88" s="94">
        <v>1960</v>
      </c>
      <c r="BA88" s="97"/>
      <c r="BB88" s="93">
        <v>1978</v>
      </c>
      <c r="BC88" s="96"/>
      <c r="BD88" s="93">
        <v>1971</v>
      </c>
      <c r="BE88" s="96"/>
      <c r="BF88" s="93">
        <v>1969</v>
      </c>
      <c r="BG88" s="96"/>
      <c r="BH88" s="93">
        <v>1967</v>
      </c>
      <c r="BI88" s="96"/>
      <c r="BJ88" s="93">
        <v>1964</v>
      </c>
      <c r="BK88" s="96"/>
      <c r="BL88" s="93">
        <v>1964</v>
      </c>
      <c r="BM88" s="96"/>
      <c r="BN88" s="93">
        <v>1963</v>
      </c>
      <c r="BO88" s="96"/>
      <c r="BP88" s="93">
        <v>1962</v>
      </c>
      <c r="BQ88" s="96"/>
      <c r="BR88" s="93">
        <v>1962</v>
      </c>
      <c r="BS88" s="96"/>
      <c r="BT88" s="93">
        <v>1973</v>
      </c>
      <c r="BU88" s="96"/>
      <c r="BV88" s="93">
        <v>1990</v>
      </c>
      <c r="BW88" s="96"/>
      <c r="BX88" s="93">
        <v>1994</v>
      </c>
      <c r="BY88" s="96"/>
      <c r="BZ88" s="93">
        <v>1963</v>
      </c>
      <c r="CA88" s="96"/>
      <c r="CB88" s="93">
        <v>1963</v>
      </c>
      <c r="CC88" s="96"/>
      <c r="CD88" s="93">
        <v>1962</v>
      </c>
      <c r="CE88" s="96"/>
      <c r="CF88" s="93">
        <v>1961</v>
      </c>
      <c r="CG88" s="96"/>
      <c r="CH88" s="93">
        <v>1959</v>
      </c>
      <c r="CI88" s="96"/>
      <c r="CJ88" s="93">
        <v>1951</v>
      </c>
      <c r="CK88" s="96"/>
      <c r="CL88" s="141">
        <v>1951</v>
      </c>
      <c r="CM88" s="96"/>
      <c r="CN88" s="94">
        <v>1960</v>
      </c>
      <c r="CO88" s="97"/>
    </row>
    <row r="89" spans="1:93" ht="12.75">
      <c r="A89" s="11" t="s">
        <v>7</v>
      </c>
      <c r="B89" s="46" t="s">
        <v>30</v>
      </c>
      <c r="C89" s="63" t="s">
        <v>5</v>
      </c>
      <c r="D89" s="71">
        <v>2983.7</v>
      </c>
      <c r="E89" s="72"/>
      <c r="F89" s="73">
        <v>3362</v>
      </c>
      <c r="G89" s="74"/>
      <c r="H89" s="73">
        <v>2382</v>
      </c>
      <c r="I89" s="74"/>
      <c r="J89" s="73">
        <v>1407.13</v>
      </c>
      <c r="K89" s="74"/>
      <c r="L89" s="73">
        <v>2069.5</v>
      </c>
      <c r="M89" s="74"/>
      <c r="N89" s="93">
        <v>1554.33</v>
      </c>
      <c r="O89" s="96"/>
      <c r="P89" s="93">
        <v>3618.41</v>
      </c>
      <c r="Q89" s="96"/>
      <c r="R89" s="93">
        <v>4149.3</v>
      </c>
      <c r="S89" s="96"/>
      <c r="T89" s="93">
        <v>4167.602</v>
      </c>
      <c r="U89" s="96"/>
      <c r="V89" s="121">
        <v>1073.7</v>
      </c>
      <c r="W89" s="97"/>
      <c r="X89" s="122">
        <v>4145.7</v>
      </c>
      <c r="Y89" s="97"/>
      <c r="Z89" s="122">
        <v>13041.4</v>
      </c>
      <c r="AA89" s="97"/>
      <c r="AB89" s="94">
        <v>1249</v>
      </c>
      <c r="AC89" s="97"/>
      <c r="AD89" s="92">
        <v>4336.2</v>
      </c>
      <c r="AE89" s="97"/>
      <c r="AF89" s="94">
        <v>2787.21</v>
      </c>
      <c r="AG89" s="97"/>
      <c r="AH89" s="122">
        <v>1714.46</v>
      </c>
      <c r="AI89" s="123"/>
      <c r="AJ89" s="94">
        <v>1773.7</v>
      </c>
      <c r="AK89" s="97"/>
      <c r="AL89" s="94">
        <v>1601.4</v>
      </c>
      <c r="AM89" s="97"/>
      <c r="AN89" s="94">
        <v>4987.63</v>
      </c>
      <c r="AO89" s="97"/>
      <c r="AP89" s="94">
        <v>2644.11</v>
      </c>
      <c r="AQ89" s="97"/>
      <c r="AR89" s="94">
        <v>1242.5</v>
      </c>
      <c r="AS89" s="97"/>
      <c r="AT89" s="94">
        <v>1360.3</v>
      </c>
      <c r="AU89" s="97"/>
      <c r="AV89" s="94">
        <v>1760.8</v>
      </c>
      <c r="AW89" s="97"/>
      <c r="AX89" s="94">
        <v>1375.7</v>
      </c>
      <c r="AY89" s="97"/>
      <c r="AZ89" s="94">
        <v>1996.1</v>
      </c>
      <c r="BA89" s="97"/>
      <c r="BB89" s="93">
        <v>13114.93</v>
      </c>
      <c r="BC89" s="96"/>
      <c r="BD89" s="93">
        <v>5362.57</v>
      </c>
      <c r="BE89" s="96"/>
      <c r="BF89" s="93">
        <v>5385.56</v>
      </c>
      <c r="BG89" s="96"/>
      <c r="BH89" s="93">
        <v>5340.47</v>
      </c>
      <c r="BI89" s="96"/>
      <c r="BJ89" s="93">
        <v>5416.43</v>
      </c>
      <c r="BK89" s="96"/>
      <c r="BL89" s="93">
        <v>4149.8</v>
      </c>
      <c r="BM89" s="96"/>
      <c r="BN89" s="93">
        <v>2440.46</v>
      </c>
      <c r="BO89" s="96"/>
      <c r="BP89" s="93">
        <v>3673.44</v>
      </c>
      <c r="BQ89" s="96"/>
      <c r="BR89" s="93">
        <v>4132</v>
      </c>
      <c r="BS89" s="96"/>
      <c r="BT89" s="93">
        <v>5454.2</v>
      </c>
      <c r="BU89" s="96"/>
      <c r="BV89" s="93">
        <v>6290.6</v>
      </c>
      <c r="BW89" s="96"/>
      <c r="BX89" s="93">
        <v>6399.2</v>
      </c>
      <c r="BY89" s="96"/>
      <c r="BZ89" s="93">
        <v>5967.1</v>
      </c>
      <c r="CA89" s="96"/>
      <c r="CB89" s="93">
        <v>2167.6</v>
      </c>
      <c r="CC89" s="96"/>
      <c r="CD89" s="93">
        <v>11618</v>
      </c>
      <c r="CE89" s="96"/>
      <c r="CF89" s="93">
        <v>1488.91</v>
      </c>
      <c r="CG89" s="96"/>
      <c r="CH89" s="93">
        <v>1630.96</v>
      </c>
      <c r="CI89" s="96"/>
      <c r="CJ89" s="93">
        <v>1592.57</v>
      </c>
      <c r="CK89" s="96"/>
      <c r="CL89" s="141">
        <v>1688.58</v>
      </c>
      <c r="CM89" s="96"/>
      <c r="CN89" s="94">
        <v>1483.4</v>
      </c>
      <c r="CO89" s="97"/>
    </row>
    <row r="90" spans="1:93" ht="12.75">
      <c r="A90" s="11" t="s">
        <v>8</v>
      </c>
      <c r="B90" s="47" t="s">
        <v>31</v>
      </c>
      <c r="C90" s="63"/>
      <c r="D90" s="71"/>
      <c r="E90" s="72"/>
      <c r="F90" s="73"/>
      <c r="G90" s="74"/>
      <c r="H90" s="73"/>
      <c r="I90" s="74"/>
      <c r="J90" s="73"/>
      <c r="K90" s="74"/>
      <c r="L90" s="73"/>
      <c r="M90" s="74"/>
      <c r="N90" s="93"/>
      <c r="O90" s="96"/>
      <c r="P90" s="93"/>
      <c r="Q90" s="96"/>
      <c r="R90" s="93"/>
      <c r="S90" s="96"/>
      <c r="T90" s="93"/>
      <c r="U90" s="96"/>
      <c r="V90" s="94"/>
      <c r="W90" s="97"/>
      <c r="X90" s="94"/>
      <c r="Y90" s="97"/>
      <c r="Z90" s="94"/>
      <c r="AA90" s="97"/>
      <c r="AB90" s="94"/>
      <c r="AC90" s="97"/>
      <c r="AD90" s="92"/>
      <c r="AE90" s="97"/>
      <c r="AF90" s="94"/>
      <c r="AG90" s="97"/>
      <c r="AH90" s="122"/>
      <c r="AI90" s="123"/>
      <c r="AJ90" s="94"/>
      <c r="AK90" s="97"/>
      <c r="AL90" s="94"/>
      <c r="AM90" s="97"/>
      <c r="AN90" s="94"/>
      <c r="AO90" s="97"/>
      <c r="AP90" s="94"/>
      <c r="AQ90" s="97"/>
      <c r="AR90" s="94"/>
      <c r="AS90" s="97"/>
      <c r="AT90" s="94"/>
      <c r="AU90" s="97"/>
      <c r="AV90" s="94"/>
      <c r="AW90" s="97"/>
      <c r="AX90" s="94"/>
      <c r="AY90" s="97"/>
      <c r="AZ90" s="94"/>
      <c r="BA90" s="97"/>
      <c r="BB90" s="94"/>
      <c r="BC90" s="97"/>
      <c r="BD90" s="94"/>
      <c r="BE90" s="97"/>
      <c r="BF90" s="94"/>
      <c r="BG90" s="97"/>
      <c r="BH90" s="94"/>
      <c r="BI90" s="97"/>
      <c r="BJ90" s="94"/>
      <c r="BK90" s="97"/>
      <c r="BL90" s="94"/>
      <c r="BM90" s="97"/>
      <c r="BN90" s="94"/>
      <c r="BO90" s="97"/>
      <c r="BP90" s="94"/>
      <c r="BQ90" s="97"/>
      <c r="BR90" s="122"/>
      <c r="BS90" s="123"/>
      <c r="BT90" s="94"/>
      <c r="BU90" s="97"/>
      <c r="BV90" s="94"/>
      <c r="BW90" s="97"/>
      <c r="BX90" s="94"/>
      <c r="BY90" s="97"/>
      <c r="BZ90" s="94"/>
      <c r="CA90" s="97"/>
      <c r="CB90" s="94"/>
      <c r="CC90" s="97"/>
      <c r="CD90" s="94"/>
      <c r="CE90" s="97"/>
      <c r="CF90" s="122"/>
      <c r="CG90" s="123"/>
      <c r="CH90" s="122"/>
      <c r="CI90" s="123"/>
      <c r="CJ90" s="122"/>
      <c r="CK90" s="123"/>
      <c r="CL90" s="142"/>
      <c r="CM90" s="123"/>
      <c r="CN90" s="94"/>
      <c r="CO90" s="97"/>
    </row>
    <row r="91" spans="1:93" ht="12.75">
      <c r="A91" s="11"/>
      <c r="B91" s="47" t="s">
        <v>216</v>
      </c>
      <c r="C91" s="63"/>
      <c r="D91" s="71"/>
      <c r="E91" s="72"/>
      <c r="F91" s="73"/>
      <c r="G91" s="74"/>
      <c r="H91" s="73"/>
      <c r="I91" s="74"/>
      <c r="J91" s="73"/>
      <c r="K91" s="74"/>
      <c r="L91" s="73"/>
      <c r="M91" s="74"/>
      <c r="N91" s="93"/>
      <c r="O91" s="96"/>
      <c r="P91" s="93"/>
      <c r="Q91" s="96"/>
      <c r="R91" s="93"/>
      <c r="S91" s="96"/>
      <c r="T91" s="93"/>
      <c r="U91" s="96"/>
      <c r="V91" s="94"/>
      <c r="W91" s="97"/>
      <c r="X91" s="94"/>
      <c r="Y91" s="97"/>
      <c r="Z91" s="94"/>
      <c r="AA91" s="97"/>
      <c r="AB91" s="94"/>
      <c r="AC91" s="97"/>
      <c r="AD91" s="92"/>
      <c r="AE91" s="97"/>
      <c r="AF91" s="94"/>
      <c r="AG91" s="97"/>
      <c r="AH91" s="122"/>
      <c r="AI91" s="123"/>
      <c r="AJ91" s="94"/>
      <c r="AK91" s="97"/>
      <c r="AL91" s="94"/>
      <c r="AM91" s="97"/>
      <c r="AN91" s="94"/>
      <c r="AO91" s="97"/>
      <c r="AP91" s="94"/>
      <c r="AQ91" s="97"/>
      <c r="AR91" s="94"/>
      <c r="AS91" s="97"/>
      <c r="AT91" s="94"/>
      <c r="AU91" s="97"/>
      <c r="AV91" s="94"/>
      <c r="AW91" s="97"/>
      <c r="AX91" s="94"/>
      <c r="AY91" s="97"/>
      <c r="AZ91" s="94"/>
      <c r="BA91" s="97"/>
      <c r="BB91" s="94"/>
      <c r="BC91" s="97"/>
      <c r="BD91" s="94"/>
      <c r="BE91" s="97"/>
      <c r="BF91" s="94"/>
      <c r="BG91" s="97"/>
      <c r="BH91" s="94"/>
      <c r="BI91" s="97"/>
      <c r="BJ91" s="94"/>
      <c r="BK91" s="97"/>
      <c r="BL91" s="94"/>
      <c r="BM91" s="97"/>
      <c r="BN91" s="94"/>
      <c r="BO91" s="97"/>
      <c r="BP91" s="94"/>
      <c r="BQ91" s="97"/>
      <c r="BR91" s="122"/>
      <c r="BS91" s="123"/>
      <c r="BT91" s="94"/>
      <c r="BU91" s="97"/>
      <c r="BV91" s="94"/>
      <c r="BW91" s="97"/>
      <c r="BX91" s="94"/>
      <c r="BY91" s="97"/>
      <c r="BZ91" s="94"/>
      <c r="CA91" s="97"/>
      <c r="CB91" s="94"/>
      <c r="CC91" s="97"/>
      <c r="CD91" s="94"/>
      <c r="CE91" s="97"/>
      <c r="CF91" s="122"/>
      <c r="CG91" s="123"/>
      <c r="CH91" s="122"/>
      <c r="CI91" s="123"/>
      <c r="CJ91" s="122"/>
      <c r="CK91" s="123"/>
      <c r="CL91" s="142"/>
      <c r="CM91" s="123"/>
      <c r="CN91" s="94"/>
      <c r="CO91" s="97"/>
    </row>
    <row r="92" spans="1:93" ht="12.75">
      <c r="A92" s="11" t="s">
        <v>10</v>
      </c>
      <c r="B92" s="46" t="s">
        <v>217</v>
      </c>
      <c r="C92" s="63" t="s">
        <v>4</v>
      </c>
      <c r="D92" s="73">
        <v>-363.88</v>
      </c>
      <c r="E92" s="74"/>
      <c r="F92" s="112">
        <v>78.6</v>
      </c>
      <c r="G92" s="113"/>
      <c r="H92" s="112">
        <v>-91.52</v>
      </c>
      <c r="I92" s="113"/>
      <c r="J92" s="73">
        <v>256.033</v>
      </c>
      <c r="K92" s="74"/>
      <c r="L92" s="73">
        <v>225.031</v>
      </c>
      <c r="M92" s="74"/>
      <c r="N92" s="93">
        <v>-232.367</v>
      </c>
      <c r="O92" s="96"/>
      <c r="P92" s="93">
        <v>141.639</v>
      </c>
      <c r="Q92" s="96"/>
      <c r="R92" s="93">
        <v>78.058</v>
      </c>
      <c r="S92" s="96"/>
      <c r="T92" s="93">
        <v>-45.423</v>
      </c>
      <c r="U92" s="96"/>
      <c r="V92" s="122">
        <v>-118.301</v>
      </c>
      <c r="W92" s="123"/>
      <c r="X92" s="122">
        <v>-9.864</v>
      </c>
      <c r="Y92" s="123"/>
      <c r="Z92" s="122">
        <v>-67.682</v>
      </c>
      <c r="AA92" s="123"/>
      <c r="AB92" s="122">
        <v>-10.941</v>
      </c>
      <c r="AC92" s="123"/>
      <c r="AD92" s="114">
        <v>-84.531</v>
      </c>
      <c r="AE92" s="123"/>
      <c r="AF92" s="122">
        <v>-433.449</v>
      </c>
      <c r="AG92" s="123"/>
      <c r="AH92" s="122">
        <v>69.433</v>
      </c>
      <c r="AI92" s="123"/>
      <c r="AJ92" s="122">
        <v>-82.606</v>
      </c>
      <c r="AK92" s="123"/>
      <c r="AL92" s="122">
        <v>-114.567</v>
      </c>
      <c r="AM92" s="123"/>
      <c r="AN92" s="122">
        <v>377.212</v>
      </c>
      <c r="AO92" s="123"/>
      <c r="AP92" s="122">
        <v>301.835</v>
      </c>
      <c r="AQ92" s="123"/>
      <c r="AR92" s="122">
        <v>49.661</v>
      </c>
      <c r="AS92" s="123"/>
      <c r="AT92" s="122">
        <v>-41.651</v>
      </c>
      <c r="AU92" s="123"/>
      <c r="AV92" s="122">
        <v>-185.319</v>
      </c>
      <c r="AW92" s="123"/>
      <c r="AX92" s="122">
        <v>8.566</v>
      </c>
      <c r="AY92" s="123"/>
      <c r="AZ92" s="122">
        <v>88.007</v>
      </c>
      <c r="BA92" s="123"/>
      <c r="BB92" s="122">
        <v>1377.047</v>
      </c>
      <c r="BC92" s="123"/>
      <c r="BD92" s="122">
        <v>524.234</v>
      </c>
      <c r="BE92" s="123"/>
      <c r="BF92" s="122">
        <v>516.172</v>
      </c>
      <c r="BG92" s="123"/>
      <c r="BH92" s="122">
        <v>814.258</v>
      </c>
      <c r="BI92" s="123"/>
      <c r="BJ92" s="122">
        <v>622.945</v>
      </c>
      <c r="BK92" s="123"/>
      <c r="BL92" s="122">
        <v>300.251</v>
      </c>
      <c r="BM92" s="123"/>
      <c r="BN92" s="122">
        <v>285.671</v>
      </c>
      <c r="BO92" s="123"/>
      <c r="BP92" s="122">
        <v>-137.441</v>
      </c>
      <c r="BQ92" s="123"/>
      <c r="BR92" s="122">
        <v>49.479</v>
      </c>
      <c r="BS92" s="123"/>
      <c r="BT92" s="122">
        <v>815.592</v>
      </c>
      <c r="BU92" s="123"/>
      <c r="BV92" s="122">
        <v>833.924</v>
      </c>
      <c r="BW92" s="123"/>
      <c r="BX92" s="122">
        <v>37.549</v>
      </c>
      <c r="BY92" s="123"/>
      <c r="BZ92" s="122">
        <v>-70.318</v>
      </c>
      <c r="CA92" s="123"/>
      <c r="CB92" s="122">
        <v>119.042</v>
      </c>
      <c r="CC92" s="123"/>
      <c r="CD92" s="122">
        <v>823.954</v>
      </c>
      <c r="CE92" s="123"/>
      <c r="CF92" s="122">
        <v>129.961</v>
      </c>
      <c r="CG92" s="123"/>
      <c r="CH92" s="122">
        <v>136.248</v>
      </c>
      <c r="CI92" s="123"/>
      <c r="CJ92" s="122">
        <v>157.777</v>
      </c>
      <c r="CK92" s="123"/>
      <c r="CL92" s="142">
        <v>154.778</v>
      </c>
      <c r="CM92" s="123"/>
      <c r="CN92" s="122">
        <v>163.872</v>
      </c>
      <c r="CO92" s="123"/>
    </row>
    <row r="93" spans="1:93" ht="25.5">
      <c r="A93" s="11" t="s">
        <v>11</v>
      </c>
      <c r="B93" s="46" t="s">
        <v>425</v>
      </c>
      <c r="C93" s="63" t="s">
        <v>4</v>
      </c>
      <c r="D93" s="73">
        <v>115.187</v>
      </c>
      <c r="E93" s="74"/>
      <c r="F93" s="73">
        <v>159.224</v>
      </c>
      <c r="G93" s="74"/>
      <c r="H93" s="73">
        <v>96.696</v>
      </c>
      <c r="I93" s="74"/>
      <c r="J93" s="73">
        <v>80.634</v>
      </c>
      <c r="K93" s="74"/>
      <c r="L93" s="73">
        <v>102.138</v>
      </c>
      <c r="M93" s="74"/>
      <c r="N93" s="93">
        <v>76.741</v>
      </c>
      <c r="O93" s="96"/>
      <c r="P93" s="93">
        <v>143.952</v>
      </c>
      <c r="Q93" s="96"/>
      <c r="R93" s="93">
        <v>204.85</v>
      </c>
      <c r="S93" s="96"/>
      <c r="T93" s="93">
        <v>207.351</v>
      </c>
      <c r="U93" s="96"/>
      <c r="V93" s="122">
        <v>53.017</v>
      </c>
      <c r="W93" s="123"/>
      <c r="X93" s="122">
        <v>204.626</v>
      </c>
      <c r="Y93" s="123"/>
      <c r="Z93" s="122">
        <v>64.418</v>
      </c>
      <c r="AA93" s="123"/>
      <c r="AB93" s="122">
        <v>61.672</v>
      </c>
      <c r="AC93" s="123"/>
      <c r="AD93" s="114">
        <v>49.517</v>
      </c>
      <c r="AE93" s="123"/>
      <c r="AF93" s="122">
        <v>137.576</v>
      </c>
      <c r="AG93" s="123"/>
      <c r="AH93" s="122">
        <v>63.226</v>
      </c>
      <c r="AI93" s="123"/>
      <c r="AJ93" s="122">
        <v>68.461</v>
      </c>
      <c r="AK93" s="123"/>
      <c r="AL93" s="122">
        <v>79.058</v>
      </c>
      <c r="AM93" s="123"/>
      <c r="AN93" s="122">
        <v>220.787</v>
      </c>
      <c r="AO93" s="123"/>
      <c r="AP93" s="122">
        <v>130.573</v>
      </c>
      <c r="AQ93" s="123"/>
      <c r="AR93" s="122">
        <v>61.312</v>
      </c>
      <c r="AS93" s="123"/>
      <c r="AT93" s="122">
        <v>67.158</v>
      </c>
      <c r="AU93" s="123"/>
      <c r="AV93" s="122">
        <v>86.939</v>
      </c>
      <c r="AW93" s="123"/>
      <c r="AX93" s="122">
        <v>67.919</v>
      </c>
      <c r="AY93" s="123"/>
      <c r="AZ93" s="122">
        <v>98.523</v>
      </c>
      <c r="BA93" s="123"/>
      <c r="BB93" s="122">
        <v>558.427</v>
      </c>
      <c r="BC93" s="123"/>
      <c r="BD93" s="122">
        <v>264.85</v>
      </c>
      <c r="BE93" s="123"/>
      <c r="BF93" s="122">
        <v>265.907</v>
      </c>
      <c r="BG93" s="123"/>
      <c r="BH93" s="122">
        <v>263.792</v>
      </c>
      <c r="BI93" s="123"/>
      <c r="BJ93" s="122">
        <v>267.436</v>
      </c>
      <c r="BK93" s="123"/>
      <c r="BL93" s="122">
        <v>204.986</v>
      </c>
      <c r="BM93" s="123"/>
      <c r="BN93" s="122">
        <v>116.875</v>
      </c>
      <c r="BO93" s="123"/>
      <c r="BP93" s="122">
        <v>135.958</v>
      </c>
      <c r="BQ93" s="123"/>
      <c r="BR93" s="122">
        <v>204.038</v>
      </c>
      <c r="BS93" s="123"/>
      <c r="BT93" s="122">
        <v>268.984</v>
      </c>
      <c r="BU93" s="123"/>
      <c r="BV93" s="122">
        <v>310.634</v>
      </c>
      <c r="BW93" s="123"/>
      <c r="BX93" s="122">
        <v>315.977</v>
      </c>
      <c r="BY93" s="123"/>
      <c r="BZ93" s="122">
        <v>173.814</v>
      </c>
      <c r="CA93" s="123"/>
      <c r="CB93" s="122">
        <v>73.306</v>
      </c>
      <c r="CC93" s="123"/>
      <c r="CD93" s="122">
        <v>492.769</v>
      </c>
      <c r="CE93" s="123"/>
      <c r="CF93" s="122">
        <v>73.503</v>
      </c>
      <c r="CG93" s="123"/>
      <c r="CH93" s="122">
        <v>80.481</v>
      </c>
      <c r="CI93" s="123"/>
      <c r="CJ93" s="122">
        <v>78.608</v>
      </c>
      <c r="CK93" s="123"/>
      <c r="CL93" s="142">
        <v>70.405</v>
      </c>
      <c r="CM93" s="123"/>
      <c r="CN93" s="122">
        <v>73.587</v>
      </c>
      <c r="CO93" s="123"/>
    </row>
    <row r="94" spans="1:93" ht="25.5">
      <c r="A94" s="48" t="s">
        <v>12</v>
      </c>
      <c r="B94" s="49" t="s">
        <v>32</v>
      </c>
      <c r="C94" s="22" t="s">
        <v>4</v>
      </c>
      <c r="D94" s="75">
        <f>SUM(D92:D93)</f>
        <v>-248.69299999999998</v>
      </c>
      <c r="E94" s="76"/>
      <c r="F94" s="75">
        <f>SUM(F92:F93)</f>
        <v>237.82399999999998</v>
      </c>
      <c r="G94" s="76"/>
      <c r="H94" s="75">
        <f>SUM(H92:H93)</f>
        <v>5.176000000000002</v>
      </c>
      <c r="I94" s="76"/>
      <c r="J94" s="75">
        <f>SUM(J92:J93)</f>
        <v>336.66700000000003</v>
      </c>
      <c r="K94" s="76"/>
      <c r="L94" s="75">
        <f>SUM(L92:L93)</f>
        <v>327.169</v>
      </c>
      <c r="M94" s="76"/>
      <c r="N94" s="75">
        <f>SUM(N92:N93)</f>
        <v>-155.62599999999998</v>
      </c>
      <c r="O94" s="76"/>
      <c r="P94" s="75">
        <f>SUM(P92:P93)</f>
        <v>285.591</v>
      </c>
      <c r="Q94" s="76"/>
      <c r="R94" s="75">
        <f>SUM(R92:R93)</f>
        <v>282.908</v>
      </c>
      <c r="S94" s="76"/>
      <c r="T94" s="75">
        <f>SUM(T92:T93)</f>
        <v>161.928</v>
      </c>
      <c r="U94" s="76"/>
      <c r="V94" s="75">
        <f>SUM(V92:V93)</f>
        <v>-65.28399999999999</v>
      </c>
      <c r="W94" s="76"/>
      <c r="X94" s="75">
        <f>SUM(X92:X93)</f>
        <v>194.762</v>
      </c>
      <c r="Y94" s="76"/>
      <c r="Z94" s="75">
        <f>SUM(Z92:Z93)</f>
        <v>-3.263999999999996</v>
      </c>
      <c r="AA94" s="76"/>
      <c r="AB94" s="75">
        <f>SUM(AB92:AB93)</f>
        <v>50.730999999999995</v>
      </c>
      <c r="AC94" s="124"/>
      <c r="AD94" s="54">
        <f>SUM(AD92:AD93)</f>
        <v>-35.014</v>
      </c>
      <c r="AE94" s="76"/>
      <c r="AF94" s="75">
        <f>SUM(AF92:AF93)</f>
        <v>-295.87300000000005</v>
      </c>
      <c r="AG94" s="76"/>
      <c r="AH94" s="75">
        <f>SUM(AH92:AH93)</f>
        <v>132.659</v>
      </c>
      <c r="AI94" s="76"/>
      <c r="AJ94" s="75">
        <f>SUM(AJ92:AJ93)</f>
        <v>-14.144999999999996</v>
      </c>
      <c r="AK94" s="76"/>
      <c r="AL94" s="75">
        <f>SUM(AL92:AL93)</f>
        <v>-35.508999999999986</v>
      </c>
      <c r="AM94" s="76"/>
      <c r="AN94" s="75">
        <f>SUM(AN92:AN93)</f>
        <v>597.999</v>
      </c>
      <c r="AO94" s="76"/>
      <c r="AP94" s="75">
        <f>SUM(AP92:AP93)</f>
        <v>432.408</v>
      </c>
      <c r="AQ94" s="76"/>
      <c r="AR94" s="75">
        <f>SUM(AR92:AR93)</f>
        <v>110.973</v>
      </c>
      <c r="AS94" s="76"/>
      <c r="AT94" s="75">
        <f>SUM(AT92:AT93)</f>
        <v>25.506999999999998</v>
      </c>
      <c r="AU94" s="76"/>
      <c r="AV94" s="75">
        <f>SUM(AV92:AV93)</f>
        <v>-98.38</v>
      </c>
      <c r="AW94" s="76"/>
      <c r="AX94" s="75">
        <f>SUM(AX92:AX93)</f>
        <v>76.485</v>
      </c>
      <c r="AY94" s="76"/>
      <c r="AZ94" s="75">
        <f>SUM(AZ92:AZ93)</f>
        <v>186.53</v>
      </c>
      <c r="BA94" s="76"/>
      <c r="BB94" s="75">
        <f>SUM(BB92:BB93)</f>
        <v>1935.4740000000002</v>
      </c>
      <c r="BC94" s="76"/>
      <c r="BD94" s="75">
        <f>SUM(BD92:BD93)</f>
        <v>789.0840000000001</v>
      </c>
      <c r="BE94" s="76"/>
      <c r="BF94" s="75">
        <f>SUM(BF92:BF93)</f>
        <v>782.079</v>
      </c>
      <c r="BG94" s="76"/>
      <c r="BH94" s="75">
        <f>SUM(BH92:BH93)</f>
        <v>1078.05</v>
      </c>
      <c r="BI94" s="76"/>
      <c r="BJ94" s="75">
        <f>SUM(BJ92:BJ93)</f>
        <v>890.3810000000001</v>
      </c>
      <c r="BK94" s="76"/>
      <c r="BL94" s="75">
        <f>SUM(BL92:BL93)</f>
        <v>505.23699999999997</v>
      </c>
      <c r="BM94" s="76"/>
      <c r="BN94" s="75">
        <f>SUM(BN92:BN93)</f>
        <v>402.546</v>
      </c>
      <c r="BO94" s="76"/>
      <c r="BP94" s="75">
        <f>SUM(BP92:BP93)</f>
        <v>-1.483000000000004</v>
      </c>
      <c r="BQ94" s="76"/>
      <c r="BR94" s="75">
        <f>SUM(BR92:BR93)</f>
        <v>253.517</v>
      </c>
      <c r="BS94" s="76"/>
      <c r="BT94" s="75">
        <f>SUM(BT92:BT93)</f>
        <v>1084.576</v>
      </c>
      <c r="BU94" s="76"/>
      <c r="BV94" s="75">
        <f>SUM(BV92:BV93)</f>
        <v>1144.558</v>
      </c>
      <c r="BW94" s="76"/>
      <c r="BX94" s="75">
        <f>SUM(BX92:BX93)</f>
        <v>353.52599999999995</v>
      </c>
      <c r="BY94" s="76"/>
      <c r="BZ94" s="75">
        <f>SUM(BZ92:BZ93)</f>
        <v>103.496</v>
      </c>
      <c r="CA94" s="76"/>
      <c r="CB94" s="75">
        <f>SUM(CB92:CB93)</f>
        <v>192.348</v>
      </c>
      <c r="CC94" s="76"/>
      <c r="CD94" s="75">
        <f>SUM(CD92:CD93)</f>
        <v>1316.723</v>
      </c>
      <c r="CE94" s="76"/>
      <c r="CF94" s="75">
        <f>SUM(CF92:CF93)</f>
        <v>203.464</v>
      </c>
      <c r="CG94" s="76"/>
      <c r="CH94" s="75">
        <f>SUM(CH92:CH93)</f>
        <v>216.72899999999998</v>
      </c>
      <c r="CI94" s="76"/>
      <c r="CJ94" s="75">
        <f>SUM(CJ92:CJ93)</f>
        <v>236.385</v>
      </c>
      <c r="CK94" s="76"/>
      <c r="CL94" s="143">
        <f>SUM(CL92:CL93)</f>
        <v>225.183</v>
      </c>
      <c r="CM94" s="76"/>
      <c r="CN94" s="75">
        <f>SUM(CN92:CN93)</f>
        <v>237.459</v>
      </c>
      <c r="CO94" s="76"/>
    </row>
    <row r="95" spans="1:93" ht="12.75">
      <c r="A95" s="48"/>
      <c r="B95" s="49" t="s">
        <v>432</v>
      </c>
      <c r="C95" s="22" t="s">
        <v>4</v>
      </c>
      <c r="D95" s="75">
        <v>12.799</v>
      </c>
      <c r="E95" s="76"/>
      <c r="F95" s="75">
        <v>17.692</v>
      </c>
      <c r="G95" s="76"/>
      <c r="H95" s="75">
        <v>10.744</v>
      </c>
      <c r="I95" s="76"/>
      <c r="J95" s="75">
        <v>8.959</v>
      </c>
      <c r="K95" s="76"/>
      <c r="L95" s="75">
        <v>11.349</v>
      </c>
      <c r="M95" s="76"/>
      <c r="N95" s="75">
        <v>8.527</v>
      </c>
      <c r="O95" s="76"/>
      <c r="P95" s="75">
        <v>15.995</v>
      </c>
      <c r="Q95" s="76"/>
      <c r="R95" s="75">
        <v>22.761</v>
      </c>
      <c r="S95" s="76"/>
      <c r="T95" s="75">
        <v>23.039</v>
      </c>
      <c r="U95" s="115"/>
      <c r="V95" s="75">
        <v>5.891</v>
      </c>
      <c r="W95" s="76"/>
      <c r="X95" s="75">
        <v>22.736</v>
      </c>
      <c r="Y95" s="76"/>
      <c r="Z95" s="75">
        <v>7.158</v>
      </c>
      <c r="AA95" s="76"/>
      <c r="AB95" s="75">
        <v>6.852</v>
      </c>
      <c r="AC95" s="125"/>
      <c r="AD95" s="54">
        <v>5.502</v>
      </c>
      <c r="AE95" s="76"/>
      <c r="AF95" s="75">
        <v>15.286</v>
      </c>
      <c r="AG95" s="76"/>
      <c r="AH95" s="75">
        <v>7.025</v>
      </c>
      <c r="AI95" s="76"/>
      <c r="AJ95" s="75">
        <v>7.607</v>
      </c>
      <c r="AK95" s="76"/>
      <c r="AL95" s="75">
        <v>8.784</v>
      </c>
      <c r="AM95" s="76"/>
      <c r="AN95" s="75">
        <v>24.532</v>
      </c>
      <c r="AO95" s="76"/>
      <c r="AP95" s="75">
        <v>14.508</v>
      </c>
      <c r="AQ95" s="76"/>
      <c r="AR95" s="75">
        <v>6.812</v>
      </c>
      <c r="AS95" s="76"/>
      <c r="AT95" s="75">
        <v>7.462</v>
      </c>
      <c r="AU95" s="76"/>
      <c r="AV95" s="75">
        <v>9.66</v>
      </c>
      <c r="AW95" s="76"/>
      <c r="AX95" s="75">
        <v>7.546</v>
      </c>
      <c r="AY95" s="76"/>
      <c r="AZ95" s="81">
        <v>10.947</v>
      </c>
      <c r="BA95" s="76"/>
      <c r="BB95" s="75">
        <v>62.047</v>
      </c>
      <c r="BC95" s="76"/>
      <c r="BD95" s="134">
        <v>29.428</v>
      </c>
      <c r="BE95" s="115"/>
      <c r="BF95" s="134">
        <v>29.545</v>
      </c>
      <c r="BG95" s="115"/>
      <c r="BH95" s="134">
        <v>29.31</v>
      </c>
      <c r="BI95" s="115"/>
      <c r="BJ95" s="134">
        <v>29.715</v>
      </c>
      <c r="BK95" s="115"/>
      <c r="BL95" s="134">
        <v>22.776</v>
      </c>
      <c r="BM95" s="115"/>
      <c r="BN95" s="134">
        <v>12.986</v>
      </c>
      <c r="BO95" s="115"/>
      <c r="BP95" s="134">
        <v>15.106</v>
      </c>
      <c r="BQ95" s="115"/>
      <c r="BR95" s="134">
        <v>22.671</v>
      </c>
      <c r="BS95" s="115"/>
      <c r="BT95" s="134">
        <v>29.887</v>
      </c>
      <c r="BU95" s="115"/>
      <c r="BV95" s="134">
        <v>34.515</v>
      </c>
      <c r="BW95" s="115"/>
      <c r="BX95" s="134">
        <v>35.109</v>
      </c>
      <c r="BY95" s="115"/>
      <c r="BZ95" s="134">
        <v>19.313</v>
      </c>
      <c r="CA95" s="115"/>
      <c r="CB95" s="134">
        <v>8.145</v>
      </c>
      <c r="CC95" s="115"/>
      <c r="CD95" s="134">
        <v>54.752</v>
      </c>
      <c r="CE95" s="115"/>
      <c r="CF95" s="134">
        <v>8.167</v>
      </c>
      <c r="CG95" s="115"/>
      <c r="CH95" s="134">
        <v>8.942</v>
      </c>
      <c r="CI95" s="115"/>
      <c r="CJ95" s="134">
        <v>8.734</v>
      </c>
      <c r="CK95" s="115"/>
      <c r="CL95" s="144">
        <v>7.823</v>
      </c>
      <c r="CM95" s="115"/>
      <c r="CN95" s="75">
        <v>8.176</v>
      </c>
      <c r="CO95" s="76"/>
    </row>
    <row r="96" spans="1:93" ht="12.75">
      <c r="A96" s="50"/>
      <c r="B96" s="47" t="s">
        <v>1</v>
      </c>
      <c r="C96" s="64"/>
      <c r="D96" s="77"/>
      <c r="E96" s="78"/>
      <c r="F96" s="87"/>
      <c r="G96" s="88"/>
      <c r="H96" s="87"/>
      <c r="I96" s="88"/>
      <c r="J96" s="87"/>
      <c r="K96" s="88"/>
      <c r="L96" s="94"/>
      <c r="M96" s="97"/>
      <c r="N96" s="93"/>
      <c r="O96" s="96"/>
      <c r="P96" s="94"/>
      <c r="Q96" s="97"/>
      <c r="R96" s="94"/>
      <c r="S96" s="97"/>
      <c r="T96" s="94"/>
      <c r="U96" s="116"/>
      <c r="V96" s="94"/>
      <c r="W96" s="97"/>
      <c r="X96" s="94"/>
      <c r="Y96" s="97"/>
      <c r="Z96" s="94"/>
      <c r="AA96" s="97"/>
      <c r="AB96" s="94"/>
      <c r="AC96" s="97"/>
      <c r="AD96" s="92"/>
      <c r="AE96" s="97"/>
      <c r="AF96" s="94"/>
      <c r="AG96" s="97"/>
      <c r="AH96" s="122"/>
      <c r="AI96" s="123"/>
      <c r="AJ96" s="94"/>
      <c r="AK96" s="97"/>
      <c r="AL96" s="94"/>
      <c r="AM96" s="97"/>
      <c r="AN96" s="94"/>
      <c r="AO96" s="97"/>
      <c r="AP96" s="94"/>
      <c r="AQ96" s="97"/>
      <c r="AR96" s="94"/>
      <c r="AS96" s="97"/>
      <c r="AT96" s="94"/>
      <c r="AU96" s="97"/>
      <c r="AV96" s="94"/>
      <c r="AW96" s="126"/>
      <c r="AX96" s="132"/>
      <c r="AY96" s="126"/>
      <c r="AZ96" s="132"/>
      <c r="BA96" s="126"/>
      <c r="BB96" s="133"/>
      <c r="BC96" s="116"/>
      <c r="BD96" s="133"/>
      <c r="BE96" s="116"/>
      <c r="BF96" s="133"/>
      <c r="BG96" s="116"/>
      <c r="BH96" s="133"/>
      <c r="BI96" s="116"/>
      <c r="BJ96" s="133"/>
      <c r="BK96" s="116"/>
      <c r="BL96" s="133"/>
      <c r="BM96" s="116"/>
      <c r="BN96" s="133"/>
      <c r="BO96" s="116"/>
      <c r="BP96" s="133"/>
      <c r="BQ96" s="116"/>
      <c r="BR96" s="136"/>
      <c r="BS96" s="137"/>
      <c r="BT96" s="133"/>
      <c r="BU96" s="116"/>
      <c r="BV96" s="133"/>
      <c r="BW96" s="116"/>
      <c r="BX96" s="133"/>
      <c r="BY96" s="116"/>
      <c r="BZ96" s="133"/>
      <c r="CA96" s="116"/>
      <c r="CB96" s="133"/>
      <c r="CC96" s="116"/>
      <c r="CD96" s="133"/>
      <c r="CE96" s="116"/>
      <c r="CF96" s="136"/>
      <c r="CG96" s="137"/>
      <c r="CH96" s="136"/>
      <c r="CI96" s="137"/>
      <c r="CJ96" s="136"/>
      <c r="CK96" s="137"/>
      <c r="CL96" s="145"/>
      <c r="CM96" s="137"/>
      <c r="CN96" s="94"/>
      <c r="CO96" s="97"/>
    </row>
    <row r="97" spans="1:93" ht="24">
      <c r="A97" s="38" t="s">
        <v>27</v>
      </c>
      <c r="B97" s="1" t="s">
        <v>146</v>
      </c>
      <c r="C97" s="65" t="s">
        <v>147</v>
      </c>
      <c r="D97" s="79">
        <v>0</v>
      </c>
      <c r="E97" s="98">
        <v>36</v>
      </c>
      <c r="F97" s="79">
        <v>0</v>
      </c>
      <c r="G97" s="80">
        <v>22</v>
      </c>
      <c r="H97" s="79">
        <v>0</v>
      </c>
      <c r="I97" s="80">
        <v>0</v>
      </c>
      <c r="J97" s="79">
        <v>0</v>
      </c>
      <c r="K97" s="80">
        <v>0</v>
      </c>
      <c r="L97" s="79">
        <v>0</v>
      </c>
      <c r="M97" s="98">
        <v>15</v>
      </c>
      <c r="N97" s="79">
        <v>0</v>
      </c>
      <c r="O97" s="98">
        <v>94</v>
      </c>
      <c r="P97" s="79">
        <v>15</v>
      </c>
      <c r="Q97" s="80">
        <v>50</v>
      </c>
      <c r="R97" s="79">
        <v>0</v>
      </c>
      <c r="S97" s="80">
        <v>0</v>
      </c>
      <c r="T97" s="79">
        <v>0</v>
      </c>
      <c r="U97" s="80">
        <v>0</v>
      </c>
      <c r="V97" s="79">
        <v>0</v>
      </c>
      <c r="W97" s="80">
        <v>0</v>
      </c>
      <c r="X97" s="79">
        <v>0</v>
      </c>
      <c r="Y97" s="80">
        <v>0</v>
      </c>
      <c r="Z97" s="79">
        <v>0</v>
      </c>
      <c r="AA97" s="80">
        <v>0</v>
      </c>
      <c r="AB97" s="79">
        <v>0</v>
      </c>
      <c r="AC97" s="80">
        <v>56</v>
      </c>
      <c r="AD97" s="37">
        <v>0</v>
      </c>
      <c r="AE97" s="80">
        <v>8</v>
      </c>
      <c r="AF97" s="79">
        <v>15</v>
      </c>
      <c r="AG97" s="80">
        <v>60</v>
      </c>
      <c r="AH97" s="79">
        <v>0</v>
      </c>
      <c r="AI97" s="80">
        <v>0</v>
      </c>
      <c r="AJ97" s="79">
        <v>0</v>
      </c>
      <c r="AK97" s="98">
        <v>20</v>
      </c>
      <c r="AL97" s="79">
        <v>0</v>
      </c>
      <c r="AM97" s="80">
        <v>0</v>
      </c>
      <c r="AN97" s="79">
        <v>0</v>
      </c>
      <c r="AO97" s="80">
        <v>0</v>
      </c>
      <c r="AP97" s="79">
        <v>0</v>
      </c>
      <c r="AQ97" s="176" t="s">
        <v>18</v>
      </c>
      <c r="AR97" s="79">
        <v>0</v>
      </c>
      <c r="AS97" s="98">
        <v>0</v>
      </c>
      <c r="AT97" s="130">
        <v>10</v>
      </c>
      <c r="AU97" s="131">
        <v>15</v>
      </c>
      <c r="AV97" s="79">
        <v>0</v>
      </c>
      <c r="AW97" s="80">
        <v>0</v>
      </c>
      <c r="AX97" s="79">
        <v>10</v>
      </c>
      <c r="AY97" s="80">
        <v>76</v>
      </c>
      <c r="AZ97" s="79">
        <v>0</v>
      </c>
      <c r="BA97" s="80">
        <v>0</v>
      </c>
      <c r="BB97" s="79">
        <v>0</v>
      </c>
      <c r="BC97" s="80">
        <v>0</v>
      </c>
      <c r="BD97" s="79">
        <v>0</v>
      </c>
      <c r="BE97" s="80">
        <v>0</v>
      </c>
      <c r="BF97" s="79">
        <v>0</v>
      </c>
      <c r="BG97" s="80">
        <v>0</v>
      </c>
      <c r="BH97" s="79">
        <v>0</v>
      </c>
      <c r="BI97" s="80">
        <v>0</v>
      </c>
      <c r="BJ97" s="79">
        <v>0</v>
      </c>
      <c r="BK97" s="80">
        <v>0</v>
      </c>
      <c r="BL97" s="79">
        <v>0</v>
      </c>
      <c r="BM97" s="80">
        <v>0</v>
      </c>
      <c r="BN97" s="79">
        <v>0</v>
      </c>
      <c r="BO97" s="80">
        <v>0</v>
      </c>
      <c r="BP97" s="79">
        <v>0</v>
      </c>
      <c r="BQ97" s="80">
        <v>0</v>
      </c>
      <c r="BR97" s="79">
        <v>0</v>
      </c>
      <c r="BS97" s="80">
        <v>0</v>
      </c>
      <c r="BT97" s="79">
        <v>0</v>
      </c>
      <c r="BU97" s="80">
        <v>0</v>
      </c>
      <c r="BV97" s="79">
        <v>0</v>
      </c>
      <c r="BW97" s="80">
        <v>0</v>
      </c>
      <c r="BX97" s="236" t="s">
        <v>417</v>
      </c>
      <c r="BY97" s="244" t="s">
        <v>652</v>
      </c>
      <c r="BZ97" s="79">
        <v>0</v>
      </c>
      <c r="CA97" s="80">
        <v>0</v>
      </c>
      <c r="CB97" s="79">
        <v>0</v>
      </c>
      <c r="CC97" s="80">
        <v>0</v>
      </c>
      <c r="CD97" s="79">
        <v>0</v>
      </c>
      <c r="CE97" s="80">
        <v>0</v>
      </c>
      <c r="CF97" s="79">
        <v>0</v>
      </c>
      <c r="CG97" s="80">
        <v>0</v>
      </c>
      <c r="CH97" s="79">
        <v>0</v>
      </c>
      <c r="CI97" s="80">
        <v>0</v>
      </c>
      <c r="CJ97" s="79">
        <v>0</v>
      </c>
      <c r="CK97" s="80">
        <v>0</v>
      </c>
      <c r="CL97" s="90">
        <v>0</v>
      </c>
      <c r="CM97" s="80">
        <v>0</v>
      </c>
      <c r="CN97" s="79">
        <v>0</v>
      </c>
      <c r="CO97" s="80">
        <v>0</v>
      </c>
    </row>
    <row r="98" spans="1:93" ht="12.75">
      <c r="A98" s="39"/>
      <c r="B98" s="2"/>
      <c r="C98" s="66" t="s">
        <v>148</v>
      </c>
      <c r="D98" s="79">
        <v>0</v>
      </c>
      <c r="E98" s="82">
        <v>7.191</v>
      </c>
      <c r="F98" s="79">
        <v>0</v>
      </c>
      <c r="G98" s="82">
        <v>4.869</v>
      </c>
      <c r="H98" s="79">
        <v>0</v>
      </c>
      <c r="I98" s="80">
        <v>0</v>
      </c>
      <c r="J98" s="79">
        <v>0</v>
      </c>
      <c r="K98" s="80">
        <v>0</v>
      </c>
      <c r="L98" s="79">
        <v>0</v>
      </c>
      <c r="M98" s="82">
        <v>3.362</v>
      </c>
      <c r="N98" s="79">
        <v>0</v>
      </c>
      <c r="O98" s="82">
        <v>68.21</v>
      </c>
      <c r="P98" s="81">
        <v>5.8</v>
      </c>
      <c r="Q98" s="176" t="s">
        <v>977</v>
      </c>
      <c r="R98" s="79">
        <v>0</v>
      </c>
      <c r="S98" s="80">
        <v>0</v>
      </c>
      <c r="T98" s="79">
        <v>0</v>
      </c>
      <c r="U98" s="80">
        <v>0</v>
      </c>
      <c r="V98" s="79">
        <v>0</v>
      </c>
      <c r="W98" s="80">
        <v>0</v>
      </c>
      <c r="X98" s="79">
        <v>0</v>
      </c>
      <c r="Y98" s="80">
        <v>0</v>
      </c>
      <c r="Z98" s="79">
        <v>0</v>
      </c>
      <c r="AA98" s="80">
        <v>0</v>
      </c>
      <c r="AB98" s="79">
        <v>0</v>
      </c>
      <c r="AC98" s="82">
        <v>83.72</v>
      </c>
      <c r="AD98" s="37">
        <v>0</v>
      </c>
      <c r="AE98" s="80">
        <v>1.428</v>
      </c>
      <c r="AF98" s="95">
        <v>5.8</v>
      </c>
      <c r="AG98" s="82">
        <v>13.148</v>
      </c>
      <c r="AH98" s="79">
        <v>0</v>
      </c>
      <c r="AI98" s="80">
        <v>0</v>
      </c>
      <c r="AJ98" s="79">
        <v>0</v>
      </c>
      <c r="AK98" s="82">
        <v>4.196</v>
      </c>
      <c r="AL98" s="79">
        <v>0</v>
      </c>
      <c r="AM98" s="80">
        <v>0</v>
      </c>
      <c r="AN98" s="79">
        <v>0</v>
      </c>
      <c r="AO98" s="80">
        <v>0</v>
      </c>
      <c r="AP98" s="79">
        <v>0</v>
      </c>
      <c r="AQ98" s="176" t="s">
        <v>661</v>
      </c>
      <c r="AR98" s="79">
        <v>0</v>
      </c>
      <c r="AS98" s="82">
        <v>0</v>
      </c>
      <c r="AT98" s="95">
        <v>2.332</v>
      </c>
      <c r="AU98" s="82">
        <v>3.774</v>
      </c>
      <c r="AV98" s="79">
        <v>0</v>
      </c>
      <c r="AW98" s="80">
        <v>0</v>
      </c>
      <c r="AX98" s="95">
        <v>2.332</v>
      </c>
      <c r="AY98" s="82">
        <v>16.893</v>
      </c>
      <c r="AZ98" s="79">
        <v>0</v>
      </c>
      <c r="BA98" s="80">
        <v>0</v>
      </c>
      <c r="BB98" s="79">
        <v>0</v>
      </c>
      <c r="BC98" s="80">
        <v>0</v>
      </c>
      <c r="BD98" s="79">
        <v>0</v>
      </c>
      <c r="BE98" s="80">
        <v>0</v>
      </c>
      <c r="BF98" s="79">
        <v>0</v>
      </c>
      <c r="BG98" s="80">
        <v>0</v>
      </c>
      <c r="BH98" s="79">
        <v>0</v>
      </c>
      <c r="BI98" s="80">
        <v>0</v>
      </c>
      <c r="BJ98" s="79">
        <v>0</v>
      </c>
      <c r="BK98" s="80">
        <v>0</v>
      </c>
      <c r="BL98" s="79">
        <v>0</v>
      </c>
      <c r="BM98" s="80">
        <v>0</v>
      </c>
      <c r="BN98" s="79">
        <v>0</v>
      </c>
      <c r="BO98" s="80">
        <v>0</v>
      </c>
      <c r="BP98" s="79">
        <v>0</v>
      </c>
      <c r="BQ98" s="80">
        <v>0</v>
      </c>
      <c r="BR98" s="79">
        <v>0</v>
      </c>
      <c r="BS98" s="80">
        <v>0</v>
      </c>
      <c r="BT98" s="79">
        <v>0</v>
      </c>
      <c r="BU98" s="80">
        <v>0</v>
      </c>
      <c r="BV98" s="79">
        <v>0</v>
      </c>
      <c r="BW98" s="106">
        <v>0</v>
      </c>
      <c r="BX98" s="138">
        <v>72</v>
      </c>
      <c r="BY98" s="140">
        <v>160.98</v>
      </c>
      <c r="BZ98" s="79">
        <v>0</v>
      </c>
      <c r="CA98" s="80">
        <v>0</v>
      </c>
      <c r="CB98" s="79">
        <v>0</v>
      </c>
      <c r="CC98" s="80">
        <v>0</v>
      </c>
      <c r="CD98" s="79">
        <v>0</v>
      </c>
      <c r="CE98" s="80">
        <v>0</v>
      </c>
      <c r="CF98" s="79">
        <v>0</v>
      </c>
      <c r="CG98" s="80">
        <v>0</v>
      </c>
      <c r="CH98" s="79">
        <v>0</v>
      </c>
      <c r="CI98" s="80">
        <v>0</v>
      </c>
      <c r="CJ98" s="79">
        <v>0</v>
      </c>
      <c r="CK98" s="80">
        <v>0</v>
      </c>
      <c r="CL98" s="90">
        <v>0</v>
      </c>
      <c r="CM98" s="80">
        <v>0</v>
      </c>
      <c r="CN98" s="79">
        <v>0</v>
      </c>
      <c r="CO98" s="80">
        <v>0</v>
      </c>
    </row>
    <row r="99" spans="1:93" ht="12.75">
      <c r="A99" s="38" t="s">
        <v>8</v>
      </c>
      <c r="B99" s="1" t="s">
        <v>211</v>
      </c>
      <c r="C99" s="65" t="s">
        <v>5</v>
      </c>
      <c r="D99" s="79">
        <v>0</v>
      </c>
      <c r="E99" s="80">
        <v>0</v>
      </c>
      <c r="F99" s="79">
        <v>0</v>
      </c>
      <c r="G99" s="80">
        <v>0</v>
      </c>
      <c r="H99" s="79">
        <v>0</v>
      </c>
      <c r="I99" s="80">
        <v>0</v>
      </c>
      <c r="J99" s="79">
        <v>0</v>
      </c>
      <c r="K99" s="80">
        <v>0</v>
      </c>
      <c r="L99" s="79">
        <v>0</v>
      </c>
      <c r="M99" s="80">
        <v>0</v>
      </c>
      <c r="N99" s="79">
        <v>0</v>
      </c>
      <c r="O99" s="80">
        <v>0</v>
      </c>
      <c r="P99" s="79">
        <v>0</v>
      </c>
      <c r="Q99" s="80">
        <v>0</v>
      </c>
      <c r="R99" s="79">
        <v>0</v>
      </c>
      <c r="S99" s="80">
        <v>22</v>
      </c>
      <c r="T99" s="79">
        <v>0</v>
      </c>
      <c r="U99" s="80">
        <v>6</v>
      </c>
      <c r="V99" s="79">
        <v>0</v>
      </c>
      <c r="W99" s="80">
        <v>0</v>
      </c>
      <c r="X99" s="79">
        <v>0</v>
      </c>
      <c r="Y99" s="80">
        <v>10</v>
      </c>
      <c r="Z99" s="79">
        <v>0</v>
      </c>
      <c r="AA99" s="80">
        <v>0</v>
      </c>
      <c r="AB99" s="79">
        <v>0</v>
      </c>
      <c r="AC99" s="80">
        <v>0</v>
      </c>
      <c r="AD99" s="37">
        <v>0</v>
      </c>
      <c r="AE99" s="80">
        <v>0</v>
      </c>
      <c r="AF99" s="79">
        <v>0</v>
      </c>
      <c r="AG99" s="80">
        <v>0</v>
      </c>
      <c r="AH99" s="79">
        <v>0</v>
      </c>
      <c r="AI99" s="80">
        <v>0</v>
      </c>
      <c r="AJ99" s="79">
        <v>0</v>
      </c>
      <c r="AK99" s="80">
        <v>0</v>
      </c>
      <c r="AL99" s="79">
        <v>0</v>
      </c>
      <c r="AM99" s="80">
        <v>0</v>
      </c>
      <c r="AN99" s="79">
        <v>0</v>
      </c>
      <c r="AO99" s="80">
        <v>0</v>
      </c>
      <c r="AP99" s="79">
        <v>0</v>
      </c>
      <c r="AQ99" s="80">
        <v>0</v>
      </c>
      <c r="AR99" s="79">
        <v>0</v>
      </c>
      <c r="AS99" s="80">
        <v>0</v>
      </c>
      <c r="AT99" s="79">
        <v>0</v>
      </c>
      <c r="AU99" s="80">
        <v>0</v>
      </c>
      <c r="AV99" s="79">
        <v>0</v>
      </c>
      <c r="AW99" s="80">
        <v>0</v>
      </c>
      <c r="AX99" s="79">
        <v>0</v>
      </c>
      <c r="AY99" s="80">
        <v>0</v>
      </c>
      <c r="AZ99" s="79">
        <v>0</v>
      </c>
      <c r="BA99" s="80">
        <v>0</v>
      </c>
      <c r="BB99" s="79">
        <v>0</v>
      </c>
      <c r="BC99" s="80">
        <v>0</v>
      </c>
      <c r="BD99" s="79">
        <v>0</v>
      </c>
      <c r="BE99" s="80">
        <v>0</v>
      </c>
      <c r="BF99" s="79">
        <v>0</v>
      </c>
      <c r="BG99" s="80">
        <v>40</v>
      </c>
      <c r="BH99" s="79">
        <v>0</v>
      </c>
      <c r="BI99" s="80">
        <v>0</v>
      </c>
      <c r="BJ99" s="79">
        <v>0</v>
      </c>
      <c r="BK99" s="80">
        <v>0</v>
      </c>
      <c r="BL99" s="79">
        <v>20</v>
      </c>
      <c r="BM99" s="106">
        <v>37</v>
      </c>
      <c r="BN99" s="135">
        <v>15</v>
      </c>
      <c r="BO99" s="106">
        <v>11</v>
      </c>
      <c r="BP99" s="79">
        <v>0</v>
      </c>
      <c r="BQ99" s="80">
        <v>0</v>
      </c>
      <c r="BR99" s="79">
        <v>0</v>
      </c>
      <c r="BS99" s="80">
        <v>0</v>
      </c>
      <c r="BT99" s="79">
        <v>0</v>
      </c>
      <c r="BU99" s="80">
        <v>4</v>
      </c>
      <c r="BV99" s="79">
        <v>100</v>
      </c>
      <c r="BW99" s="176">
        <v>122.5</v>
      </c>
      <c r="BX99" s="79">
        <v>20</v>
      </c>
      <c r="BY99" s="244">
        <v>24</v>
      </c>
      <c r="BZ99" s="79">
        <v>0</v>
      </c>
      <c r="CA99" s="80">
        <v>6</v>
      </c>
      <c r="CB99" s="79">
        <v>0</v>
      </c>
      <c r="CC99" s="80">
        <v>0</v>
      </c>
      <c r="CD99" s="79">
        <v>0</v>
      </c>
      <c r="CE99" s="80">
        <v>3</v>
      </c>
      <c r="CF99" s="79">
        <v>0</v>
      </c>
      <c r="CG99" s="80">
        <v>0</v>
      </c>
      <c r="CH99" s="79">
        <v>0</v>
      </c>
      <c r="CI99" s="80">
        <v>0</v>
      </c>
      <c r="CJ99" s="79">
        <v>0</v>
      </c>
      <c r="CK99" s="80">
        <v>0</v>
      </c>
      <c r="CL99" s="90">
        <v>0</v>
      </c>
      <c r="CM99" s="80">
        <v>0</v>
      </c>
      <c r="CN99" s="79">
        <v>0</v>
      </c>
      <c r="CO99" s="80">
        <v>0</v>
      </c>
    </row>
    <row r="100" spans="1:93" ht="12.75">
      <c r="A100" s="39"/>
      <c r="B100" s="2"/>
      <c r="C100" s="66" t="s">
        <v>148</v>
      </c>
      <c r="D100" s="79">
        <v>0</v>
      </c>
      <c r="E100" s="80">
        <v>0</v>
      </c>
      <c r="F100" s="79">
        <v>0</v>
      </c>
      <c r="G100" s="80">
        <v>0</v>
      </c>
      <c r="H100" s="79">
        <v>0</v>
      </c>
      <c r="I100" s="80">
        <v>0</v>
      </c>
      <c r="J100" s="79">
        <v>0</v>
      </c>
      <c r="K100" s="80">
        <v>0</v>
      </c>
      <c r="L100" s="79">
        <v>0</v>
      </c>
      <c r="M100" s="80">
        <v>0</v>
      </c>
      <c r="N100" s="79">
        <v>0</v>
      </c>
      <c r="O100" s="80">
        <v>0</v>
      </c>
      <c r="P100" s="79">
        <v>0</v>
      </c>
      <c r="Q100" s="80">
        <v>0</v>
      </c>
      <c r="R100" s="79">
        <v>0</v>
      </c>
      <c r="S100" s="82">
        <v>5.525</v>
      </c>
      <c r="T100" s="79">
        <v>0</v>
      </c>
      <c r="U100" s="82">
        <v>1.422</v>
      </c>
      <c r="V100" s="79">
        <v>0</v>
      </c>
      <c r="W100" s="80">
        <v>0</v>
      </c>
      <c r="X100" s="79">
        <v>0</v>
      </c>
      <c r="Y100" s="82">
        <v>2.255</v>
      </c>
      <c r="Z100" s="79">
        <v>0</v>
      </c>
      <c r="AA100" s="80">
        <v>0</v>
      </c>
      <c r="AB100" s="79">
        <v>0</v>
      </c>
      <c r="AC100" s="80">
        <v>0</v>
      </c>
      <c r="AD100" s="37">
        <v>0</v>
      </c>
      <c r="AE100" s="80">
        <v>0</v>
      </c>
      <c r="AF100" s="79">
        <v>0</v>
      </c>
      <c r="AG100" s="80">
        <v>0</v>
      </c>
      <c r="AH100" s="79">
        <v>0</v>
      </c>
      <c r="AI100" s="80">
        <v>0</v>
      </c>
      <c r="AJ100" s="79">
        <v>0</v>
      </c>
      <c r="AK100" s="80">
        <v>0</v>
      </c>
      <c r="AL100" s="79">
        <v>0</v>
      </c>
      <c r="AM100" s="80">
        <v>0</v>
      </c>
      <c r="AN100" s="79">
        <v>0</v>
      </c>
      <c r="AO100" s="80">
        <v>0</v>
      </c>
      <c r="AP100" s="79">
        <v>0</v>
      </c>
      <c r="AQ100" s="80">
        <v>0</v>
      </c>
      <c r="AR100" s="79">
        <v>0</v>
      </c>
      <c r="AS100" s="80">
        <v>0</v>
      </c>
      <c r="AT100" s="79">
        <v>0</v>
      </c>
      <c r="AU100" s="80">
        <v>0</v>
      </c>
      <c r="AV100" s="79">
        <v>0</v>
      </c>
      <c r="AW100" s="80">
        <v>0</v>
      </c>
      <c r="AX100" s="79">
        <v>0</v>
      </c>
      <c r="AY100" s="80">
        <v>0</v>
      </c>
      <c r="AZ100" s="79">
        <v>0</v>
      </c>
      <c r="BA100" s="80">
        <v>0</v>
      </c>
      <c r="BB100" s="79">
        <v>0</v>
      </c>
      <c r="BC100" s="80">
        <v>0</v>
      </c>
      <c r="BD100" s="79">
        <v>0</v>
      </c>
      <c r="BE100" s="80">
        <v>0</v>
      </c>
      <c r="BF100" s="79">
        <v>0</v>
      </c>
      <c r="BG100" s="82">
        <v>9.38</v>
      </c>
      <c r="BH100" s="79">
        <v>0</v>
      </c>
      <c r="BI100" s="80">
        <v>0</v>
      </c>
      <c r="BJ100" s="79">
        <v>0</v>
      </c>
      <c r="BK100" s="80">
        <v>0</v>
      </c>
      <c r="BL100" s="81">
        <v>3</v>
      </c>
      <c r="BM100" s="82">
        <v>8.396</v>
      </c>
      <c r="BN100" s="81">
        <v>12.75</v>
      </c>
      <c r="BO100" s="82">
        <v>6.488</v>
      </c>
      <c r="BP100" s="79">
        <v>0</v>
      </c>
      <c r="BQ100" s="80">
        <v>0</v>
      </c>
      <c r="BR100" s="79">
        <v>0</v>
      </c>
      <c r="BS100" s="80">
        <v>0</v>
      </c>
      <c r="BT100" s="79">
        <v>0</v>
      </c>
      <c r="BU100" s="179">
        <v>5.151</v>
      </c>
      <c r="BV100" s="138">
        <v>25.1</v>
      </c>
      <c r="BW100" s="179">
        <v>50.478</v>
      </c>
      <c r="BX100" s="138">
        <v>14</v>
      </c>
      <c r="BY100" s="140">
        <v>12.265</v>
      </c>
      <c r="BZ100" s="79">
        <v>0</v>
      </c>
      <c r="CA100" s="176" t="s">
        <v>475</v>
      </c>
      <c r="CB100" s="79">
        <v>0</v>
      </c>
      <c r="CC100" s="80">
        <v>0</v>
      </c>
      <c r="CD100" s="79">
        <v>0</v>
      </c>
      <c r="CE100" s="82">
        <v>2.424</v>
      </c>
      <c r="CF100" s="79">
        <v>0</v>
      </c>
      <c r="CG100" s="80">
        <v>0</v>
      </c>
      <c r="CH100" s="79">
        <v>0</v>
      </c>
      <c r="CI100" s="80">
        <v>0</v>
      </c>
      <c r="CJ100" s="79">
        <v>0</v>
      </c>
      <c r="CK100" s="80">
        <v>0</v>
      </c>
      <c r="CL100" s="90">
        <v>0</v>
      </c>
      <c r="CM100" s="80">
        <v>0</v>
      </c>
      <c r="CN100" s="79">
        <v>0</v>
      </c>
      <c r="CO100" s="80">
        <v>0</v>
      </c>
    </row>
    <row r="101" spans="1:93" ht="12.75">
      <c r="A101" s="38" t="s">
        <v>9</v>
      </c>
      <c r="B101" s="1" t="s">
        <v>150</v>
      </c>
      <c r="C101" s="65" t="s">
        <v>152</v>
      </c>
      <c r="D101" s="79">
        <v>0</v>
      </c>
      <c r="E101" s="80">
        <v>0</v>
      </c>
      <c r="F101" s="79">
        <v>0</v>
      </c>
      <c r="G101" s="80">
        <v>0</v>
      </c>
      <c r="H101" s="79">
        <v>0</v>
      </c>
      <c r="I101" s="80">
        <v>0</v>
      </c>
      <c r="J101" s="79">
        <v>0</v>
      </c>
      <c r="K101" s="80">
        <v>0</v>
      </c>
      <c r="L101" s="79">
        <v>0</v>
      </c>
      <c r="M101" s="80">
        <v>0</v>
      </c>
      <c r="N101" s="79">
        <v>0</v>
      </c>
      <c r="O101" s="80">
        <v>0</v>
      </c>
      <c r="P101" s="79">
        <v>0</v>
      </c>
      <c r="Q101" s="80">
        <v>0</v>
      </c>
      <c r="R101" s="79">
        <v>0</v>
      </c>
      <c r="S101" s="80">
        <v>0</v>
      </c>
      <c r="T101" s="79">
        <v>0</v>
      </c>
      <c r="U101" s="80">
        <v>0</v>
      </c>
      <c r="V101" s="79">
        <v>0</v>
      </c>
      <c r="W101" s="80">
        <v>0</v>
      </c>
      <c r="X101" s="79">
        <v>0</v>
      </c>
      <c r="Y101" s="80">
        <v>0</v>
      </c>
      <c r="Z101" s="79">
        <v>0</v>
      </c>
      <c r="AA101" s="80">
        <v>0</v>
      </c>
      <c r="AB101" s="79">
        <v>0</v>
      </c>
      <c r="AC101" s="80">
        <v>0</v>
      </c>
      <c r="AD101" s="37">
        <v>0</v>
      </c>
      <c r="AE101" s="80">
        <v>0</v>
      </c>
      <c r="AF101" s="79">
        <v>0</v>
      </c>
      <c r="AG101" s="80">
        <v>0</v>
      </c>
      <c r="AH101" s="79">
        <v>0</v>
      </c>
      <c r="AI101" s="80">
        <v>0</v>
      </c>
      <c r="AJ101" s="79">
        <v>0</v>
      </c>
      <c r="AK101" s="80">
        <v>0</v>
      </c>
      <c r="AL101" s="79">
        <v>0</v>
      </c>
      <c r="AM101" s="80">
        <v>0</v>
      </c>
      <c r="AN101" s="79">
        <v>0</v>
      </c>
      <c r="AO101" s="80">
        <v>0</v>
      </c>
      <c r="AP101" s="79">
        <v>0</v>
      </c>
      <c r="AQ101" s="80">
        <v>0</v>
      </c>
      <c r="AR101" s="79">
        <v>0</v>
      </c>
      <c r="AS101" s="80">
        <v>0</v>
      </c>
      <c r="AT101" s="79">
        <v>0</v>
      </c>
      <c r="AU101" s="80">
        <v>0</v>
      </c>
      <c r="AV101" s="79">
        <v>0</v>
      </c>
      <c r="AW101" s="80">
        <v>0</v>
      </c>
      <c r="AX101" s="79">
        <v>0</v>
      </c>
      <c r="AY101" s="80">
        <v>0</v>
      </c>
      <c r="AZ101" s="79">
        <v>0</v>
      </c>
      <c r="BA101" s="80">
        <v>0</v>
      </c>
      <c r="BB101" s="79">
        <v>0</v>
      </c>
      <c r="BC101" s="80">
        <v>0</v>
      </c>
      <c r="BD101" s="79">
        <v>0</v>
      </c>
      <c r="BE101" s="80">
        <v>0</v>
      </c>
      <c r="BF101" s="79">
        <v>0</v>
      </c>
      <c r="BG101" s="80">
        <v>0</v>
      </c>
      <c r="BH101" s="79">
        <v>0</v>
      </c>
      <c r="BI101" s="80">
        <v>0</v>
      </c>
      <c r="BJ101" s="79">
        <v>0</v>
      </c>
      <c r="BK101" s="80">
        <v>0</v>
      </c>
      <c r="BL101" s="79">
        <v>0</v>
      </c>
      <c r="BM101" s="80">
        <v>0</v>
      </c>
      <c r="BN101" s="79">
        <v>0</v>
      </c>
      <c r="BO101" s="80">
        <v>0</v>
      </c>
      <c r="BP101" s="79">
        <v>0</v>
      </c>
      <c r="BQ101" s="80">
        <v>0</v>
      </c>
      <c r="BR101" s="79">
        <v>0</v>
      </c>
      <c r="BS101" s="80">
        <v>0</v>
      </c>
      <c r="BT101" s="79">
        <v>0</v>
      </c>
      <c r="BU101" s="80">
        <v>0</v>
      </c>
      <c r="BV101" s="79">
        <v>0</v>
      </c>
      <c r="BW101" s="80">
        <v>0</v>
      </c>
      <c r="BX101" s="79">
        <v>0</v>
      </c>
      <c r="BY101" s="80">
        <v>0</v>
      </c>
      <c r="BZ101" s="79">
        <v>0</v>
      </c>
      <c r="CA101" s="80">
        <v>0</v>
      </c>
      <c r="CB101" s="79">
        <v>0</v>
      </c>
      <c r="CC101" s="80">
        <v>0</v>
      </c>
      <c r="CD101" s="79">
        <v>0</v>
      </c>
      <c r="CE101" s="80">
        <v>0</v>
      </c>
      <c r="CF101" s="79">
        <v>0</v>
      </c>
      <c r="CG101" s="80">
        <v>0</v>
      </c>
      <c r="CH101" s="79">
        <v>0</v>
      </c>
      <c r="CI101" s="80">
        <v>0</v>
      </c>
      <c r="CJ101" s="79">
        <v>0</v>
      </c>
      <c r="CK101" s="80">
        <v>0</v>
      </c>
      <c r="CL101" s="90">
        <v>0</v>
      </c>
      <c r="CM101" s="80">
        <v>0</v>
      </c>
      <c r="CN101" s="79">
        <v>0</v>
      </c>
      <c r="CO101" s="80">
        <v>0</v>
      </c>
    </row>
    <row r="102" spans="1:93" ht="12.75">
      <c r="A102" s="39"/>
      <c r="B102" s="2" t="s">
        <v>151</v>
      </c>
      <c r="C102" s="66" t="s">
        <v>148</v>
      </c>
      <c r="D102" s="79">
        <v>0</v>
      </c>
      <c r="E102" s="80"/>
      <c r="F102" s="79">
        <v>0</v>
      </c>
      <c r="G102" s="80"/>
      <c r="H102" s="79">
        <v>0</v>
      </c>
      <c r="I102" s="80">
        <v>0</v>
      </c>
      <c r="J102" s="79">
        <v>0</v>
      </c>
      <c r="K102" s="80"/>
      <c r="L102" s="79">
        <v>0</v>
      </c>
      <c r="M102" s="80"/>
      <c r="N102" s="79">
        <v>0</v>
      </c>
      <c r="O102" s="80"/>
      <c r="P102" s="79">
        <v>0</v>
      </c>
      <c r="Q102" s="80"/>
      <c r="R102" s="79">
        <v>0</v>
      </c>
      <c r="S102" s="80"/>
      <c r="T102" s="79">
        <v>0</v>
      </c>
      <c r="U102" s="80"/>
      <c r="V102" s="79">
        <v>0</v>
      </c>
      <c r="W102" s="80"/>
      <c r="X102" s="79">
        <v>0</v>
      </c>
      <c r="Y102" s="80"/>
      <c r="Z102" s="79">
        <v>0</v>
      </c>
      <c r="AA102" s="80"/>
      <c r="AB102" s="79">
        <v>0</v>
      </c>
      <c r="AC102" s="80"/>
      <c r="AD102" s="37">
        <v>0</v>
      </c>
      <c r="AE102" s="80"/>
      <c r="AF102" s="79">
        <v>0</v>
      </c>
      <c r="AG102" s="80"/>
      <c r="AH102" s="79">
        <v>0</v>
      </c>
      <c r="AI102" s="80"/>
      <c r="AJ102" s="79">
        <v>0</v>
      </c>
      <c r="AK102" s="80"/>
      <c r="AL102" s="79">
        <v>0</v>
      </c>
      <c r="AM102" s="80">
        <v>0</v>
      </c>
      <c r="AN102" s="79">
        <v>0</v>
      </c>
      <c r="AO102" s="80">
        <v>0</v>
      </c>
      <c r="AP102" s="79">
        <v>0</v>
      </c>
      <c r="AQ102" s="80">
        <v>0</v>
      </c>
      <c r="AR102" s="79">
        <v>0</v>
      </c>
      <c r="AS102" s="80">
        <v>0</v>
      </c>
      <c r="AT102" s="79">
        <v>0</v>
      </c>
      <c r="AU102" s="80">
        <v>0</v>
      </c>
      <c r="AV102" s="79">
        <v>0</v>
      </c>
      <c r="AW102" s="80">
        <v>0</v>
      </c>
      <c r="AX102" s="79">
        <v>0</v>
      </c>
      <c r="AY102" s="80">
        <v>0</v>
      </c>
      <c r="AZ102" s="79">
        <v>0</v>
      </c>
      <c r="BA102" s="80">
        <v>0</v>
      </c>
      <c r="BB102" s="79">
        <v>0</v>
      </c>
      <c r="BC102" s="80">
        <v>0</v>
      </c>
      <c r="BD102" s="79">
        <v>0</v>
      </c>
      <c r="BE102" s="80">
        <v>0</v>
      </c>
      <c r="BF102" s="79">
        <v>0</v>
      </c>
      <c r="BG102" s="80">
        <v>0</v>
      </c>
      <c r="BH102" s="79">
        <v>0</v>
      </c>
      <c r="BI102" s="80">
        <v>0</v>
      </c>
      <c r="BJ102" s="79">
        <v>0</v>
      </c>
      <c r="BK102" s="80">
        <v>0</v>
      </c>
      <c r="BL102" s="79">
        <v>0</v>
      </c>
      <c r="BM102" s="80">
        <v>0</v>
      </c>
      <c r="BN102" s="79">
        <v>0</v>
      </c>
      <c r="BO102" s="80">
        <v>0</v>
      </c>
      <c r="BP102" s="79">
        <v>0</v>
      </c>
      <c r="BQ102" s="80">
        <v>0</v>
      </c>
      <c r="BR102" s="79">
        <v>0</v>
      </c>
      <c r="BS102" s="80">
        <v>0</v>
      </c>
      <c r="BT102" s="79">
        <v>0</v>
      </c>
      <c r="BU102" s="80">
        <v>0</v>
      </c>
      <c r="BV102" s="79">
        <v>0</v>
      </c>
      <c r="BW102" s="80">
        <v>0</v>
      </c>
      <c r="BX102" s="79">
        <v>0</v>
      </c>
      <c r="BY102" s="80">
        <v>0</v>
      </c>
      <c r="BZ102" s="79">
        <v>0</v>
      </c>
      <c r="CA102" s="80">
        <v>0</v>
      </c>
      <c r="CB102" s="79">
        <v>0</v>
      </c>
      <c r="CC102" s="80">
        <v>0</v>
      </c>
      <c r="CD102" s="79">
        <v>0</v>
      </c>
      <c r="CE102" s="80">
        <v>0</v>
      </c>
      <c r="CF102" s="79">
        <v>0</v>
      </c>
      <c r="CG102" s="80">
        <v>0</v>
      </c>
      <c r="CH102" s="79">
        <v>0</v>
      </c>
      <c r="CI102" s="80">
        <v>0</v>
      </c>
      <c r="CJ102" s="79">
        <v>0</v>
      </c>
      <c r="CK102" s="80">
        <v>0</v>
      </c>
      <c r="CL102" s="90">
        <v>0</v>
      </c>
      <c r="CM102" s="80">
        <v>0</v>
      </c>
      <c r="CN102" s="79">
        <v>0</v>
      </c>
      <c r="CO102" s="80">
        <v>0</v>
      </c>
    </row>
    <row r="103" spans="1:93" ht="12.75">
      <c r="A103" s="38" t="s">
        <v>153</v>
      </c>
      <c r="B103" s="1" t="s">
        <v>154</v>
      </c>
      <c r="C103" s="65" t="s">
        <v>155</v>
      </c>
      <c r="D103" s="79">
        <v>0</v>
      </c>
      <c r="E103" s="80">
        <v>0</v>
      </c>
      <c r="F103" s="79">
        <v>0</v>
      </c>
      <c r="G103" s="80">
        <v>0</v>
      </c>
      <c r="H103" s="79">
        <v>0</v>
      </c>
      <c r="I103" s="80">
        <v>0</v>
      </c>
      <c r="J103" s="79">
        <v>0</v>
      </c>
      <c r="K103" s="80">
        <v>0</v>
      </c>
      <c r="L103" s="79">
        <v>0</v>
      </c>
      <c r="M103" s="80">
        <v>0</v>
      </c>
      <c r="N103" s="79">
        <v>0</v>
      </c>
      <c r="O103" s="80">
        <v>0</v>
      </c>
      <c r="P103" s="79">
        <v>0</v>
      </c>
      <c r="Q103" s="80">
        <v>0</v>
      </c>
      <c r="R103" s="79">
        <v>0</v>
      </c>
      <c r="S103" s="80">
        <v>0</v>
      </c>
      <c r="T103" s="79">
        <v>0</v>
      </c>
      <c r="U103" s="80">
        <v>0</v>
      </c>
      <c r="V103" s="79">
        <v>0</v>
      </c>
      <c r="W103" s="80">
        <v>0</v>
      </c>
      <c r="X103" s="79">
        <v>0</v>
      </c>
      <c r="Y103" s="80">
        <v>0</v>
      </c>
      <c r="Z103" s="79">
        <v>0</v>
      </c>
      <c r="AA103" s="80">
        <v>0</v>
      </c>
      <c r="AB103" s="79">
        <v>0</v>
      </c>
      <c r="AC103" s="80">
        <v>0</v>
      </c>
      <c r="AD103" s="37">
        <v>0</v>
      </c>
      <c r="AE103" s="80">
        <v>0</v>
      </c>
      <c r="AF103" s="79">
        <v>0</v>
      </c>
      <c r="AG103" s="80">
        <v>0</v>
      </c>
      <c r="AH103" s="79">
        <v>0</v>
      </c>
      <c r="AI103" s="80">
        <v>0</v>
      </c>
      <c r="AJ103" s="79">
        <v>0</v>
      </c>
      <c r="AK103" s="80">
        <v>0</v>
      </c>
      <c r="AL103" s="79">
        <v>0</v>
      </c>
      <c r="AM103" s="80">
        <v>0</v>
      </c>
      <c r="AN103" s="79">
        <v>0</v>
      </c>
      <c r="AO103" s="80">
        <v>0</v>
      </c>
      <c r="AP103" s="79">
        <v>0</v>
      </c>
      <c r="AQ103" s="80">
        <v>0</v>
      </c>
      <c r="AR103" s="79">
        <v>0</v>
      </c>
      <c r="AS103" s="80">
        <v>0</v>
      </c>
      <c r="AT103" s="79">
        <v>0</v>
      </c>
      <c r="AU103" s="80">
        <v>0</v>
      </c>
      <c r="AV103" s="79">
        <v>0</v>
      </c>
      <c r="AW103" s="80">
        <v>0</v>
      </c>
      <c r="AX103" s="79">
        <v>0</v>
      </c>
      <c r="AY103" s="80">
        <v>0</v>
      </c>
      <c r="AZ103" s="79">
        <v>0</v>
      </c>
      <c r="BA103" s="80">
        <v>0</v>
      </c>
      <c r="BB103" s="79">
        <v>0</v>
      </c>
      <c r="BC103" s="80">
        <v>0</v>
      </c>
      <c r="BD103" s="79">
        <v>0</v>
      </c>
      <c r="BE103" s="80">
        <v>0</v>
      </c>
      <c r="BF103" s="79">
        <v>0</v>
      </c>
      <c r="BG103" s="80">
        <v>0</v>
      </c>
      <c r="BH103" s="79">
        <v>0</v>
      </c>
      <c r="BI103" s="80">
        <v>0</v>
      </c>
      <c r="BJ103" s="79">
        <v>0</v>
      </c>
      <c r="BK103" s="80">
        <v>0</v>
      </c>
      <c r="BL103" s="79">
        <v>0</v>
      </c>
      <c r="BM103" s="80">
        <v>0</v>
      </c>
      <c r="BN103" s="79">
        <v>0</v>
      </c>
      <c r="BO103" s="80">
        <v>0</v>
      </c>
      <c r="BP103" s="79">
        <v>0</v>
      </c>
      <c r="BQ103" s="80">
        <v>0</v>
      </c>
      <c r="BR103" s="79">
        <v>0</v>
      </c>
      <c r="BS103" s="80">
        <v>0</v>
      </c>
      <c r="BT103" s="79">
        <v>0</v>
      </c>
      <c r="BU103" s="80">
        <v>0</v>
      </c>
      <c r="BV103" s="79">
        <v>0</v>
      </c>
      <c r="BW103" s="80">
        <v>0</v>
      </c>
      <c r="BX103" s="79">
        <v>0</v>
      </c>
      <c r="BY103" s="80">
        <v>0</v>
      </c>
      <c r="BZ103" s="79">
        <v>0</v>
      </c>
      <c r="CA103" s="80">
        <v>0</v>
      </c>
      <c r="CB103" s="79">
        <v>0</v>
      </c>
      <c r="CC103" s="80">
        <v>0</v>
      </c>
      <c r="CD103" s="79">
        <v>0</v>
      </c>
      <c r="CE103" s="80">
        <v>0</v>
      </c>
      <c r="CF103" s="79">
        <v>0</v>
      </c>
      <c r="CG103" s="80">
        <v>0</v>
      </c>
      <c r="CH103" s="79">
        <v>0</v>
      </c>
      <c r="CI103" s="80">
        <v>0</v>
      </c>
      <c r="CJ103" s="79">
        <v>0</v>
      </c>
      <c r="CK103" s="80">
        <v>0</v>
      </c>
      <c r="CL103" s="90">
        <v>0</v>
      </c>
      <c r="CM103" s="80">
        <v>0</v>
      </c>
      <c r="CN103" s="79">
        <v>0</v>
      </c>
      <c r="CO103" s="80">
        <v>0</v>
      </c>
    </row>
    <row r="104" spans="1:93" ht="12.75">
      <c r="A104" s="39"/>
      <c r="B104" s="2"/>
      <c r="C104" s="66" t="s">
        <v>148</v>
      </c>
      <c r="D104" s="79">
        <v>0</v>
      </c>
      <c r="E104" s="80">
        <v>0</v>
      </c>
      <c r="F104" s="79">
        <v>0</v>
      </c>
      <c r="G104" s="80">
        <v>0</v>
      </c>
      <c r="H104" s="79">
        <v>0</v>
      </c>
      <c r="I104" s="80">
        <v>0</v>
      </c>
      <c r="J104" s="79">
        <v>0</v>
      </c>
      <c r="K104" s="80">
        <v>0</v>
      </c>
      <c r="L104" s="79">
        <v>0</v>
      </c>
      <c r="M104" s="80">
        <v>0</v>
      </c>
      <c r="N104" s="79">
        <v>0</v>
      </c>
      <c r="O104" s="80">
        <v>0</v>
      </c>
      <c r="P104" s="79">
        <v>0</v>
      </c>
      <c r="Q104" s="80">
        <v>0</v>
      </c>
      <c r="R104" s="79">
        <v>0</v>
      </c>
      <c r="S104" s="80">
        <v>0</v>
      </c>
      <c r="T104" s="79">
        <v>0</v>
      </c>
      <c r="U104" s="80">
        <v>0</v>
      </c>
      <c r="V104" s="79">
        <v>0</v>
      </c>
      <c r="W104" s="80">
        <v>0</v>
      </c>
      <c r="X104" s="79">
        <v>0</v>
      </c>
      <c r="Y104" s="80">
        <v>0</v>
      </c>
      <c r="Z104" s="79">
        <v>0</v>
      </c>
      <c r="AA104" s="80">
        <v>0</v>
      </c>
      <c r="AB104" s="79">
        <v>0</v>
      </c>
      <c r="AC104" s="80">
        <v>0</v>
      </c>
      <c r="AD104" s="37">
        <v>0</v>
      </c>
      <c r="AE104" s="80">
        <v>0</v>
      </c>
      <c r="AF104" s="79">
        <v>0</v>
      </c>
      <c r="AG104" s="80">
        <v>0</v>
      </c>
      <c r="AH104" s="79">
        <v>0</v>
      </c>
      <c r="AI104" s="80">
        <v>0</v>
      </c>
      <c r="AJ104" s="79">
        <v>0</v>
      </c>
      <c r="AK104" s="80">
        <v>0</v>
      </c>
      <c r="AL104" s="79">
        <v>0</v>
      </c>
      <c r="AM104" s="80">
        <v>0</v>
      </c>
      <c r="AN104" s="79">
        <v>0</v>
      </c>
      <c r="AO104" s="80">
        <v>0</v>
      </c>
      <c r="AP104" s="79">
        <v>0</v>
      </c>
      <c r="AQ104" s="80">
        <v>0</v>
      </c>
      <c r="AR104" s="79">
        <v>0</v>
      </c>
      <c r="AS104" s="80">
        <v>0</v>
      </c>
      <c r="AT104" s="79">
        <v>0</v>
      </c>
      <c r="AU104" s="80">
        <v>0</v>
      </c>
      <c r="AV104" s="79">
        <v>0</v>
      </c>
      <c r="AW104" s="80">
        <v>0</v>
      </c>
      <c r="AX104" s="79">
        <v>0</v>
      </c>
      <c r="AY104" s="80">
        <v>0</v>
      </c>
      <c r="AZ104" s="79">
        <v>0</v>
      </c>
      <c r="BA104" s="80">
        <v>0</v>
      </c>
      <c r="BB104" s="79">
        <v>0</v>
      </c>
      <c r="BC104" s="80">
        <v>0</v>
      </c>
      <c r="BD104" s="79">
        <v>0</v>
      </c>
      <c r="BE104" s="80">
        <v>0</v>
      </c>
      <c r="BF104" s="79">
        <v>0</v>
      </c>
      <c r="BG104" s="80">
        <v>0</v>
      </c>
      <c r="BH104" s="79">
        <v>0</v>
      </c>
      <c r="BI104" s="80">
        <v>0</v>
      </c>
      <c r="BJ104" s="79">
        <v>0</v>
      </c>
      <c r="BK104" s="80">
        <v>0</v>
      </c>
      <c r="BL104" s="79">
        <v>0</v>
      </c>
      <c r="BM104" s="80">
        <v>0</v>
      </c>
      <c r="BN104" s="79">
        <v>0</v>
      </c>
      <c r="BO104" s="80">
        <v>0</v>
      </c>
      <c r="BP104" s="79">
        <v>0</v>
      </c>
      <c r="BQ104" s="80">
        <v>0</v>
      </c>
      <c r="BR104" s="79">
        <v>0</v>
      </c>
      <c r="BS104" s="80">
        <v>0</v>
      </c>
      <c r="BT104" s="79">
        <v>0</v>
      </c>
      <c r="BU104" s="80">
        <v>0</v>
      </c>
      <c r="BV104" s="79">
        <v>0</v>
      </c>
      <c r="BW104" s="80">
        <v>0</v>
      </c>
      <c r="BX104" s="79">
        <v>0</v>
      </c>
      <c r="BY104" s="80">
        <v>0</v>
      </c>
      <c r="BZ104" s="79">
        <v>0</v>
      </c>
      <c r="CA104" s="80">
        <v>0</v>
      </c>
      <c r="CB104" s="79">
        <v>0</v>
      </c>
      <c r="CC104" s="80">
        <v>0</v>
      </c>
      <c r="CD104" s="79">
        <v>0</v>
      </c>
      <c r="CE104" s="80">
        <v>0</v>
      </c>
      <c r="CF104" s="79">
        <v>0</v>
      </c>
      <c r="CG104" s="80">
        <v>0</v>
      </c>
      <c r="CH104" s="79">
        <v>0</v>
      </c>
      <c r="CI104" s="80">
        <v>0</v>
      </c>
      <c r="CJ104" s="79">
        <v>0</v>
      </c>
      <c r="CK104" s="80">
        <v>0</v>
      </c>
      <c r="CL104" s="90">
        <v>0</v>
      </c>
      <c r="CM104" s="80">
        <v>0</v>
      </c>
      <c r="CN104" s="79">
        <v>0</v>
      </c>
      <c r="CO104" s="80">
        <v>0</v>
      </c>
    </row>
    <row r="105" spans="1:93" ht="12.75">
      <c r="A105" s="38" t="s">
        <v>13</v>
      </c>
      <c r="B105" s="1" t="s">
        <v>156</v>
      </c>
      <c r="C105" s="65" t="s">
        <v>482</v>
      </c>
      <c r="D105" s="79">
        <v>0</v>
      </c>
      <c r="E105" s="80">
        <v>0</v>
      </c>
      <c r="F105" s="79">
        <v>0</v>
      </c>
      <c r="G105" s="80">
        <v>0</v>
      </c>
      <c r="H105" s="79">
        <v>0</v>
      </c>
      <c r="I105" s="98">
        <v>15</v>
      </c>
      <c r="J105" s="79">
        <v>0</v>
      </c>
      <c r="K105" s="80">
        <v>0</v>
      </c>
      <c r="L105" s="79">
        <v>0</v>
      </c>
      <c r="M105" s="80">
        <v>0</v>
      </c>
      <c r="N105" s="79">
        <v>0</v>
      </c>
      <c r="O105" s="80">
        <v>0</v>
      </c>
      <c r="P105" s="79">
        <v>0</v>
      </c>
      <c r="Q105" s="80">
        <v>30</v>
      </c>
      <c r="R105" s="79">
        <v>0</v>
      </c>
      <c r="S105" s="80">
        <v>0</v>
      </c>
      <c r="T105" s="79">
        <v>0</v>
      </c>
      <c r="U105" s="80">
        <v>0</v>
      </c>
      <c r="V105" s="79">
        <v>0</v>
      </c>
      <c r="W105" s="80">
        <v>0</v>
      </c>
      <c r="X105" s="79">
        <v>0</v>
      </c>
      <c r="Y105" s="80">
        <v>0</v>
      </c>
      <c r="Z105" s="79">
        <v>0</v>
      </c>
      <c r="AA105" s="80">
        <v>0</v>
      </c>
      <c r="AB105" s="79">
        <v>0</v>
      </c>
      <c r="AC105" s="80">
        <v>0</v>
      </c>
      <c r="AD105" s="37">
        <v>0</v>
      </c>
      <c r="AE105" s="80">
        <v>0</v>
      </c>
      <c r="AF105" s="79">
        <v>0</v>
      </c>
      <c r="AG105" s="80">
        <v>0</v>
      </c>
      <c r="AH105" s="79">
        <v>0</v>
      </c>
      <c r="AI105" s="80">
        <v>0</v>
      </c>
      <c r="AJ105" s="79">
        <v>0</v>
      </c>
      <c r="AK105" s="80">
        <v>0</v>
      </c>
      <c r="AL105" s="79">
        <v>0</v>
      </c>
      <c r="AM105" s="80">
        <v>0</v>
      </c>
      <c r="AN105" s="79">
        <v>0</v>
      </c>
      <c r="AO105" s="176">
        <v>2</v>
      </c>
      <c r="AP105" s="79">
        <v>0</v>
      </c>
      <c r="AQ105" s="80">
        <v>0</v>
      </c>
      <c r="AR105" s="79">
        <v>0</v>
      </c>
      <c r="AS105" s="80">
        <v>0</v>
      </c>
      <c r="AT105" s="79">
        <v>0</v>
      </c>
      <c r="AU105" s="80">
        <v>0</v>
      </c>
      <c r="AV105" s="79">
        <v>0</v>
      </c>
      <c r="AW105" s="176">
        <v>30</v>
      </c>
      <c r="AX105" s="79">
        <v>0</v>
      </c>
      <c r="AY105" s="80">
        <v>0</v>
      </c>
      <c r="AZ105" s="79">
        <v>0</v>
      </c>
      <c r="BA105" s="80">
        <v>0</v>
      </c>
      <c r="BB105" s="79">
        <v>0</v>
      </c>
      <c r="BC105" s="80">
        <v>6</v>
      </c>
      <c r="BD105" s="79">
        <v>0</v>
      </c>
      <c r="BE105" s="80">
        <v>0</v>
      </c>
      <c r="BF105" s="79">
        <v>0</v>
      </c>
      <c r="BG105" s="80">
        <v>0</v>
      </c>
      <c r="BH105" s="79">
        <v>0</v>
      </c>
      <c r="BI105" s="80">
        <v>0</v>
      </c>
      <c r="BJ105" s="79">
        <v>0</v>
      </c>
      <c r="BK105" s="80">
        <v>0</v>
      </c>
      <c r="BL105" s="79">
        <v>0</v>
      </c>
      <c r="BM105" s="80">
        <v>0</v>
      </c>
      <c r="BN105" s="79">
        <v>0</v>
      </c>
      <c r="BO105" s="80">
        <v>0</v>
      </c>
      <c r="BP105" s="79">
        <v>0</v>
      </c>
      <c r="BQ105" s="80">
        <v>0</v>
      </c>
      <c r="BR105" s="79">
        <v>0</v>
      </c>
      <c r="BS105" s="80">
        <v>0</v>
      </c>
      <c r="BT105" s="79">
        <v>0</v>
      </c>
      <c r="BU105" s="80">
        <v>0</v>
      </c>
      <c r="BV105" s="79">
        <v>0</v>
      </c>
      <c r="BW105" s="80">
        <v>0</v>
      </c>
      <c r="BX105" s="79">
        <v>0</v>
      </c>
      <c r="BY105" s="80">
        <v>0</v>
      </c>
      <c r="BZ105" s="79">
        <v>0</v>
      </c>
      <c r="CA105" s="80">
        <v>0</v>
      </c>
      <c r="CB105" s="79">
        <v>0</v>
      </c>
      <c r="CC105" s="80">
        <v>0</v>
      </c>
      <c r="CD105" s="79">
        <v>0</v>
      </c>
      <c r="CE105" s="80">
        <v>0</v>
      </c>
      <c r="CF105" s="79">
        <v>0</v>
      </c>
      <c r="CG105" s="80">
        <v>0</v>
      </c>
      <c r="CH105" s="79">
        <v>0</v>
      </c>
      <c r="CI105" s="80">
        <v>0</v>
      </c>
      <c r="CJ105" s="79">
        <v>0</v>
      </c>
      <c r="CK105" s="80">
        <v>0</v>
      </c>
      <c r="CL105" s="90">
        <v>0</v>
      </c>
      <c r="CM105" s="80">
        <v>0</v>
      </c>
      <c r="CN105" s="79">
        <v>0</v>
      </c>
      <c r="CO105" s="80">
        <v>0</v>
      </c>
    </row>
    <row r="106" spans="1:93" ht="12.75">
      <c r="A106" s="39"/>
      <c r="B106" s="2" t="s">
        <v>157</v>
      </c>
      <c r="C106" s="66" t="s">
        <v>148</v>
      </c>
      <c r="D106" s="79">
        <v>0</v>
      </c>
      <c r="E106" s="80">
        <v>0</v>
      </c>
      <c r="F106" s="79">
        <v>0</v>
      </c>
      <c r="G106" s="80">
        <v>0</v>
      </c>
      <c r="H106" s="79">
        <v>0</v>
      </c>
      <c r="I106" s="82">
        <v>0.951</v>
      </c>
      <c r="J106" s="79">
        <v>0</v>
      </c>
      <c r="K106" s="80">
        <v>0</v>
      </c>
      <c r="L106" s="79">
        <v>0</v>
      </c>
      <c r="M106" s="80">
        <v>0</v>
      </c>
      <c r="N106" s="79">
        <v>0</v>
      </c>
      <c r="O106" s="80">
        <v>0</v>
      </c>
      <c r="P106" s="79">
        <v>0</v>
      </c>
      <c r="Q106" s="176" t="s">
        <v>842</v>
      </c>
      <c r="R106" s="79">
        <v>0</v>
      </c>
      <c r="S106" s="80">
        <v>0</v>
      </c>
      <c r="T106" s="79">
        <v>0</v>
      </c>
      <c r="U106" s="80">
        <v>0</v>
      </c>
      <c r="V106" s="79">
        <v>0</v>
      </c>
      <c r="W106" s="80">
        <v>0</v>
      </c>
      <c r="X106" s="79">
        <v>0</v>
      </c>
      <c r="Y106" s="80">
        <v>0</v>
      </c>
      <c r="Z106" s="79">
        <v>0</v>
      </c>
      <c r="AA106" s="80">
        <v>0</v>
      </c>
      <c r="AB106" s="79">
        <v>0</v>
      </c>
      <c r="AC106" s="80">
        <v>0</v>
      </c>
      <c r="AD106" s="37">
        <v>0</v>
      </c>
      <c r="AE106" s="80">
        <v>0</v>
      </c>
      <c r="AF106" s="79">
        <v>0</v>
      </c>
      <c r="AG106" s="80">
        <v>0</v>
      </c>
      <c r="AH106" s="79">
        <v>0</v>
      </c>
      <c r="AI106" s="80">
        <v>0</v>
      </c>
      <c r="AJ106" s="79">
        <v>0</v>
      </c>
      <c r="AK106" s="80">
        <v>0</v>
      </c>
      <c r="AL106" s="79">
        <v>0</v>
      </c>
      <c r="AM106" s="80">
        <v>0</v>
      </c>
      <c r="AN106" s="79">
        <v>0</v>
      </c>
      <c r="AO106" s="82">
        <v>0.132</v>
      </c>
      <c r="AP106" s="79">
        <v>0</v>
      </c>
      <c r="AQ106" s="80">
        <v>0</v>
      </c>
      <c r="AR106" s="79">
        <v>0</v>
      </c>
      <c r="AS106" s="80">
        <v>0</v>
      </c>
      <c r="AT106" s="79">
        <v>0</v>
      </c>
      <c r="AU106" s="80">
        <v>0</v>
      </c>
      <c r="AV106" s="79">
        <v>0</v>
      </c>
      <c r="AW106" s="176">
        <v>1.648</v>
      </c>
      <c r="AX106" s="79">
        <v>0</v>
      </c>
      <c r="AY106" s="80">
        <v>0</v>
      </c>
      <c r="AZ106" s="79">
        <v>0</v>
      </c>
      <c r="BA106" s="80">
        <v>0</v>
      </c>
      <c r="BB106" s="79">
        <v>0</v>
      </c>
      <c r="BC106" s="82">
        <v>0.354</v>
      </c>
      <c r="BD106" s="79">
        <v>0</v>
      </c>
      <c r="BE106" s="80">
        <v>0</v>
      </c>
      <c r="BF106" s="79">
        <v>0</v>
      </c>
      <c r="BG106" s="80">
        <v>0</v>
      </c>
      <c r="BH106" s="79">
        <v>0</v>
      </c>
      <c r="BI106" s="80">
        <v>0</v>
      </c>
      <c r="BJ106" s="79">
        <v>0</v>
      </c>
      <c r="BK106" s="80">
        <v>0</v>
      </c>
      <c r="BL106" s="79">
        <v>0</v>
      </c>
      <c r="BM106" s="80">
        <v>0</v>
      </c>
      <c r="BN106" s="79">
        <v>0</v>
      </c>
      <c r="BO106" s="80">
        <v>0</v>
      </c>
      <c r="BP106" s="79">
        <v>0</v>
      </c>
      <c r="BQ106" s="80">
        <v>0</v>
      </c>
      <c r="BR106" s="79">
        <v>0</v>
      </c>
      <c r="BS106" s="80">
        <v>0</v>
      </c>
      <c r="BT106" s="79">
        <v>0</v>
      </c>
      <c r="BU106" s="80">
        <v>0</v>
      </c>
      <c r="BV106" s="79">
        <v>0</v>
      </c>
      <c r="BW106" s="80">
        <v>0</v>
      </c>
      <c r="BX106" s="79">
        <v>0</v>
      </c>
      <c r="BY106" s="80">
        <v>0</v>
      </c>
      <c r="BZ106" s="79">
        <v>0</v>
      </c>
      <c r="CA106" s="80">
        <v>0</v>
      </c>
      <c r="CB106" s="79">
        <v>0</v>
      </c>
      <c r="CC106" s="80">
        <v>0</v>
      </c>
      <c r="CD106" s="79">
        <v>0</v>
      </c>
      <c r="CE106" s="80">
        <v>0</v>
      </c>
      <c r="CF106" s="79">
        <v>0</v>
      </c>
      <c r="CG106" s="80">
        <v>0</v>
      </c>
      <c r="CH106" s="79">
        <v>0</v>
      </c>
      <c r="CI106" s="80">
        <v>0</v>
      </c>
      <c r="CJ106" s="79">
        <v>0</v>
      </c>
      <c r="CK106" s="80">
        <v>0</v>
      </c>
      <c r="CL106" s="90">
        <v>0</v>
      </c>
      <c r="CM106" s="80">
        <v>0</v>
      </c>
      <c r="CN106" s="79">
        <v>0</v>
      </c>
      <c r="CO106" s="80">
        <v>0</v>
      </c>
    </row>
    <row r="107" spans="1:93" ht="12.75">
      <c r="A107" s="38" t="s">
        <v>158</v>
      </c>
      <c r="B107" s="1" t="s">
        <v>206</v>
      </c>
      <c r="C107" s="65" t="s">
        <v>155</v>
      </c>
      <c r="D107" s="79">
        <v>0</v>
      </c>
      <c r="E107" s="80">
        <v>0</v>
      </c>
      <c r="F107" s="79">
        <v>0</v>
      </c>
      <c r="G107" s="80">
        <v>0</v>
      </c>
      <c r="H107" s="79">
        <v>0</v>
      </c>
      <c r="I107" s="80">
        <v>0</v>
      </c>
      <c r="J107" s="79">
        <v>0</v>
      </c>
      <c r="K107" s="80">
        <v>0</v>
      </c>
      <c r="L107" s="79">
        <v>0</v>
      </c>
      <c r="M107" s="80">
        <v>0</v>
      </c>
      <c r="N107" s="79">
        <v>0</v>
      </c>
      <c r="O107" s="80">
        <v>0</v>
      </c>
      <c r="P107" s="79">
        <v>0</v>
      </c>
      <c r="Q107" s="80">
        <v>0</v>
      </c>
      <c r="R107" s="79">
        <v>0</v>
      </c>
      <c r="S107" s="80">
        <v>0</v>
      </c>
      <c r="T107" s="79">
        <v>0</v>
      </c>
      <c r="U107" s="80">
        <v>0</v>
      </c>
      <c r="V107" s="79">
        <v>0</v>
      </c>
      <c r="W107" s="80">
        <v>0</v>
      </c>
      <c r="X107" s="79">
        <v>0</v>
      </c>
      <c r="Y107" s="80">
        <v>0</v>
      </c>
      <c r="Z107" s="79">
        <v>0</v>
      </c>
      <c r="AA107" s="80">
        <v>0</v>
      </c>
      <c r="AB107" s="79">
        <v>0</v>
      </c>
      <c r="AC107" s="80">
        <v>0</v>
      </c>
      <c r="AD107" s="37">
        <v>0</v>
      </c>
      <c r="AE107" s="80">
        <v>0</v>
      </c>
      <c r="AF107" s="79">
        <v>0</v>
      </c>
      <c r="AG107" s="80">
        <v>0</v>
      </c>
      <c r="AH107" s="79">
        <v>0</v>
      </c>
      <c r="AI107" s="80">
        <v>0</v>
      </c>
      <c r="AJ107" s="79">
        <v>0</v>
      </c>
      <c r="AK107" s="80">
        <v>0</v>
      </c>
      <c r="AL107" s="79">
        <v>0</v>
      </c>
      <c r="AM107" s="80">
        <v>0</v>
      </c>
      <c r="AN107" s="79">
        <v>0</v>
      </c>
      <c r="AO107" s="80">
        <v>0</v>
      </c>
      <c r="AP107" s="79">
        <v>0</v>
      </c>
      <c r="AQ107" s="80">
        <v>0</v>
      </c>
      <c r="AR107" s="79">
        <v>0</v>
      </c>
      <c r="AS107" s="80">
        <v>0</v>
      </c>
      <c r="AT107" s="79">
        <v>0</v>
      </c>
      <c r="AU107" s="80">
        <v>0</v>
      </c>
      <c r="AV107" s="79">
        <v>0</v>
      </c>
      <c r="AW107" s="80">
        <v>0</v>
      </c>
      <c r="AX107" s="79">
        <v>0</v>
      </c>
      <c r="AY107" s="80">
        <v>0</v>
      </c>
      <c r="AZ107" s="79">
        <v>0</v>
      </c>
      <c r="BA107" s="80">
        <v>0</v>
      </c>
      <c r="BB107" s="79">
        <v>0</v>
      </c>
      <c r="BC107" s="80">
        <v>0</v>
      </c>
      <c r="BD107" s="79">
        <v>0</v>
      </c>
      <c r="BE107" s="80">
        <v>0</v>
      </c>
      <c r="BF107" s="79">
        <v>0</v>
      </c>
      <c r="BG107" s="80">
        <v>0</v>
      </c>
      <c r="BH107" s="79">
        <v>0</v>
      </c>
      <c r="BI107" s="80">
        <v>0</v>
      </c>
      <c r="BJ107" s="79">
        <v>0</v>
      </c>
      <c r="BK107" s="80">
        <v>0</v>
      </c>
      <c r="BL107" s="79">
        <v>0</v>
      </c>
      <c r="BM107" s="80">
        <v>0</v>
      </c>
      <c r="BN107" s="79">
        <v>0</v>
      </c>
      <c r="BO107" s="80">
        <v>0</v>
      </c>
      <c r="BP107" s="79">
        <v>0</v>
      </c>
      <c r="BQ107" s="80">
        <v>0</v>
      </c>
      <c r="BR107" s="79">
        <v>0</v>
      </c>
      <c r="BS107" s="80">
        <v>0</v>
      </c>
      <c r="BT107" s="79">
        <v>0</v>
      </c>
      <c r="BU107" s="80">
        <v>0</v>
      </c>
      <c r="BV107" s="79">
        <v>0</v>
      </c>
      <c r="BW107" s="80">
        <v>0</v>
      </c>
      <c r="BX107" s="79">
        <v>0</v>
      </c>
      <c r="BY107" s="80">
        <v>0</v>
      </c>
      <c r="BZ107" s="79">
        <v>0</v>
      </c>
      <c r="CA107" s="80">
        <v>0</v>
      </c>
      <c r="CB107" s="79">
        <v>0</v>
      </c>
      <c r="CC107" s="80">
        <v>0</v>
      </c>
      <c r="CD107" s="79">
        <v>0</v>
      </c>
      <c r="CE107" s="80">
        <v>0</v>
      </c>
      <c r="CF107" s="79">
        <v>0</v>
      </c>
      <c r="CG107" s="80">
        <v>0</v>
      </c>
      <c r="CH107" s="79">
        <v>0</v>
      </c>
      <c r="CI107" s="80">
        <v>0</v>
      </c>
      <c r="CJ107" s="79">
        <v>0</v>
      </c>
      <c r="CK107" s="80">
        <v>0</v>
      </c>
      <c r="CL107" s="90">
        <v>0</v>
      </c>
      <c r="CM107" s="80">
        <v>0</v>
      </c>
      <c r="CN107" s="79">
        <v>0</v>
      </c>
      <c r="CO107" s="80">
        <v>0</v>
      </c>
    </row>
    <row r="108" spans="1:93" ht="12.75">
      <c r="A108" s="39"/>
      <c r="B108" s="2" t="s">
        <v>160</v>
      </c>
      <c r="C108" s="66" t="s">
        <v>148</v>
      </c>
      <c r="D108" s="79">
        <v>0</v>
      </c>
      <c r="E108" s="80">
        <v>0</v>
      </c>
      <c r="F108" s="79">
        <v>0</v>
      </c>
      <c r="G108" s="80">
        <v>0</v>
      </c>
      <c r="H108" s="79">
        <v>0</v>
      </c>
      <c r="I108" s="80">
        <v>0</v>
      </c>
      <c r="J108" s="79">
        <v>0</v>
      </c>
      <c r="K108" s="80">
        <v>0</v>
      </c>
      <c r="L108" s="79">
        <v>0</v>
      </c>
      <c r="M108" s="80">
        <v>0</v>
      </c>
      <c r="N108" s="79">
        <v>0</v>
      </c>
      <c r="O108" s="80">
        <v>0</v>
      </c>
      <c r="P108" s="79">
        <v>0</v>
      </c>
      <c r="Q108" s="80">
        <v>0</v>
      </c>
      <c r="R108" s="79">
        <v>0</v>
      </c>
      <c r="S108" s="80">
        <v>0</v>
      </c>
      <c r="T108" s="79">
        <v>0</v>
      </c>
      <c r="U108" s="80">
        <v>0</v>
      </c>
      <c r="V108" s="79">
        <v>0</v>
      </c>
      <c r="W108" s="80">
        <v>0</v>
      </c>
      <c r="X108" s="79">
        <v>0</v>
      </c>
      <c r="Y108" s="80">
        <v>0</v>
      </c>
      <c r="Z108" s="79">
        <v>0</v>
      </c>
      <c r="AA108" s="80">
        <v>0</v>
      </c>
      <c r="AB108" s="79">
        <v>0</v>
      </c>
      <c r="AC108" s="80">
        <v>0</v>
      </c>
      <c r="AD108" s="37">
        <v>0</v>
      </c>
      <c r="AE108" s="80">
        <v>0</v>
      </c>
      <c r="AF108" s="79">
        <v>0</v>
      </c>
      <c r="AG108" s="80">
        <v>0</v>
      </c>
      <c r="AH108" s="79">
        <v>0</v>
      </c>
      <c r="AI108" s="80">
        <v>0</v>
      </c>
      <c r="AJ108" s="79">
        <v>0</v>
      </c>
      <c r="AK108" s="80">
        <v>0</v>
      </c>
      <c r="AL108" s="79">
        <v>0</v>
      </c>
      <c r="AM108" s="80">
        <v>0</v>
      </c>
      <c r="AN108" s="79">
        <v>0</v>
      </c>
      <c r="AO108" s="80">
        <v>0</v>
      </c>
      <c r="AP108" s="79">
        <v>0</v>
      </c>
      <c r="AQ108" s="80">
        <v>0</v>
      </c>
      <c r="AR108" s="79">
        <v>0</v>
      </c>
      <c r="AS108" s="80">
        <v>0</v>
      </c>
      <c r="AT108" s="79">
        <v>0</v>
      </c>
      <c r="AU108" s="80">
        <v>0</v>
      </c>
      <c r="AV108" s="79">
        <v>0</v>
      </c>
      <c r="AW108" s="80">
        <v>0</v>
      </c>
      <c r="AX108" s="79">
        <v>0</v>
      </c>
      <c r="AY108" s="80">
        <v>0</v>
      </c>
      <c r="AZ108" s="79">
        <v>0</v>
      </c>
      <c r="BA108" s="80">
        <v>0</v>
      </c>
      <c r="BB108" s="79">
        <v>0</v>
      </c>
      <c r="BC108" s="80">
        <v>0</v>
      </c>
      <c r="BD108" s="79">
        <v>0</v>
      </c>
      <c r="BE108" s="80">
        <v>0</v>
      </c>
      <c r="BF108" s="79">
        <v>0</v>
      </c>
      <c r="BG108" s="80">
        <v>0</v>
      </c>
      <c r="BH108" s="79">
        <v>0</v>
      </c>
      <c r="BI108" s="80">
        <v>0</v>
      </c>
      <c r="BJ108" s="79">
        <v>0</v>
      </c>
      <c r="BK108" s="80">
        <v>0</v>
      </c>
      <c r="BL108" s="79">
        <v>0</v>
      </c>
      <c r="BM108" s="80">
        <v>0</v>
      </c>
      <c r="BN108" s="79">
        <v>0</v>
      </c>
      <c r="BO108" s="80">
        <v>0</v>
      </c>
      <c r="BP108" s="79">
        <v>0</v>
      </c>
      <c r="BQ108" s="80">
        <v>0</v>
      </c>
      <c r="BR108" s="79">
        <v>0</v>
      </c>
      <c r="BS108" s="80">
        <v>0</v>
      </c>
      <c r="BT108" s="79">
        <v>0</v>
      </c>
      <c r="BU108" s="80">
        <v>0</v>
      </c>
      <c r="BV108" s="79">
        <v>0</v>
      </c>
      <c r="BW108" s="80">
        <v>0</v>
      </c>
      <c r="BX108" s="79">
        <v>0</v>
      </c>
      <c r="BY108" s="80">
        <v>0</v>
      </c>
      <c r="BZ108" s="79">
        <v>0</v>
      </c>
      <c r="CA108" s="80">
        <v>0</v>
      </c>
      <c r="CB108" s="79">
        <v>0</v>
      </c>
      <c r="CC108" s="80">
        <v>0</v>
      </c>
      <c r="CD108" s="79">
        <v>0</v>
      </c>
      <c r="CE108" s="80">
        <v>0</v>
      </c>
      <c r="CF108" s="79">
        <v>0</v>
      </c>
      <c r="CG108" s="80">
        <v>0</v>
      </c>
      <c r="CH108" s="79">
        <v>0</v>
      </c>
      <c r="CI108" s="80">
        <v>0</v>
      </c>
      <c r="CJ108" s="79">
        <v>0</v>
      </c>
      <c r="CK108" s="80">
        <v>0</v>
      </c>
      <c r="CL108" s="90">
        <v>0</v>
      </c>
      <c r="CM108" s="80">
        <v>0</v>
      </c>
      <c r="CN108" s="79">
        <v>0</v>
      </c>
      <c r="CO108" s="80">
        <v>0</v>
      </c>
    </row>
    <row r="109" spans="1:93" ht="12.75">
      <c r="A109" s="38" t="s">
        <v>14</v>
      </c>
      <c r="B109" s="1" t="s">
        <v>161</v>
      </c>
      <c r="C109" s="65" t="s">
        <v>162</v>
      </c>
      <c r="D109" s="79">
        <v>0</v>
      </c>
      <c r="E109" s="80">
        <v>0</v>
      </c>
      <c r="F109" s="79">
        <v>0</v>
      </c>
      <c r="G109" s="80">
        <v>0</v>
      </c>
      <c r="H109" s="79">
        <v>0</v>
      </c>
      <c r="I109" s="80">
        <v>0</v>
      </c>
      <c r="J109" s="79">
        <v>0</v>
      </c>
      <c r="K109" s="80">
        <v>0</v>
      </c>
      <c r="L109" s="79">
        <v>0</v>
      </c>
      <c r="M109" s="80">
        <v>0</v>
      </c>
      <c r="N109" s="79">
        <v>0</v>
      </c>
      <c r="O109" s="80">
        <v>0</v>
      </c>
      <c r="P109" s="79">
        <v>0</v>
      </c>
      <c r="Q109" s="80">
        <v>0</v>
      </c>
      <c r="R109" s="79">
        <v>0</v>
      </c>
      <c r="S109" s="80">
        <v>0</v>
      </c>
      <c r="T109" s="79">
        <v>0</v>
      </c>
      <c r="U109" s="80">
        <v>0</v>
      </c>
      <c r="V109" s="79">
        <v>0</v>
      </c>
      <c r="W109" s="80">
        <v>0</v>
      </c>
      <c r="X109" s="79">
        <v>0</v>
      </c>
      <c r="Y109" s="80">
        <v>0</v>
      </c>
      <c r="Z109" s="79">
        <v>0</v>
      </c>
      <c r="AA109" s="80">
        <v>0</v>
      </c>
      <c r="AB109" s="79">
        <v>0</v>
      </c>
      <c r="AC109" s="80">
        <v>0</v>
      </c>
      <c r="AD109" s="37">
        <v>0</v>
      </c>
      <c r="AE109" s="80">
        <v>0</v>
      </c>
      <c r="AF109" s="79">
        <v>0</v>
      </c>
      <c r="AG109" s="80">
        <v>0</v>
      </c>
      <c r="AH109" s="79">
        <v>11</v>
      </c>
      <c r="AI109" s="80">
        <v>0</v>
      </c>
      <c r="AJ109" s="79">
        <v>0</v>
      </c>
      <c r="AK109" s="80">
        <v>0</v>
      </c>
      <c r="AL109" s="79">
        <v>0</v>
      </c>
      <c r="AM109" s="80">
        <v>0</v>
      </c>
      <c r="AN109" s="79">
        <v>0</v>
      </c>
      <c r="AO109" s="80">
        <v>0</v>
      </c>
      <c r="AP109" s="79">
        <v>0</v>
      </c>
      <c r="AQ109" s="80">
        <v>0</v>
      </c>
      <c r="AR109" s="79">
        <v>0</v>
      </c>
      <c r="AS109" s="80">
        <v>0</v>
      </c>
      <c r="AT109" s="79">
        <v>0</v>
      </c>
      <c r="AU109" s="80">
        <v>0</v>
      </c>
      <c r="AV109" s="79">
        <v>0</v>
      </c>
      <c r="AW109" s="80">
        <v>0</v>
      </c>
      <c r="AX109" s="79">
        <v>0</v>
      </c>
      <c r="AY109" s="80">
        <v>0</v>
      </c>
      <c r="AZ109" s="79">
        <v>0</v>
      </c>
      <c r="BA109" s="80">
        <v>0</v>
      </c>
      <c r="BB109" s="79">
        <v>0</v>
      </c>
      <c r="BC109" s="80">
        <v>0</v>
      </c>
      <c r="BD109" s="79">
        <v>0</v>
      </c>
      <c r="BE109" s="80">
        <v>0</v>
      </c>
      <c r="BF109" s="79">
        <v>0</v>
      </c>
      <c r="BG109" s="80">
        <v>0</v>
      </c>
      <c r="BH109" s="79">
        <v>0</v>
      </c>
      <c r="BI109" s="80">
        <v>0</v>
      </c>
      <c r="BJ109" s="79">
        <v>0</v>
      </c>
      <c r="BK109" s="80">
        <v>0</v>
      </c>
      <c r="BL109" s="79">
        <v>0</v>
      </c>
      <c r="BM109" s="80">
        <v>0</v>
      </c>
      <c r="BN109" s="79">
        <v>0</v>
      </c>
      <c r="BO109" s="80">
        <v>0</v>
      </c>
      <c r="BP109" s="79">
        <v>0</v>
      </c>
      <c r="BQ109" s="80">
        <v>0</v>
      </c>
      <c r="BR109" s="79">
        <v>0</v>
      </c>
      <c r="BS109" s="80">
        <v>0</v>
      </c>
      <c r="BT109" s="79">
        <v>0</v>
      </c>
      <c r="BU109" s="80">
        <v>0</v>
      </c>
      <c r="BV109" s="79">
        <v>0</v>
      </c>
      <c r="BW109" s="80">
        <v>0</v>
      </c>
      <c r="BX109" s="79">
        <v>0</v>
      </c>
      <c r="BY109" s="80">
        <v>0</v>
      </c>
      <c r="BZ109" s="79">
        <v>0</v>
      </c>
      <c r="CA109" s="80">
        <v>0</v>
      </c>
      <c r="CB109" s="79">
        <v>0</v>
      </c>
      <c r="CC109" s="80">
        <v>0</v>
      </c>
      <c r="CD109" s="79">
        <v>0</v>
      </c>
      <c r="CE109" s="80">
        <v>0</v>
      </c>
      <c r="CF109" s="79">
        <v>0</v>
      </c>
      <c r="CG109" s="80">
        <v>0</v>
      </c>
      <c r="CH109" s="79">
        <v>0</v>
      </c>
      <c r="CI109" s="80">
        <v>0</v>
      </c>
      <c r="CJ109" s="79">
        <v>0</v>
      </c>
      <c r="CK109" s="80">
        <v>0</v>
      </c>
      <c r="CL109" s="90">
        <v>0</v>
      </c>
      <c r="CM109" s="80">
        <v>0</v>
      </c>
      <c r="CN109" s="79">
        <v>0</v>
      </c>
      <c r="CO109" s="80">
        <v>0</v>
      </c>
    </row>
    <row r="110" spans="1:93" ht="12.75">
      <c r="A110" s="39"/>
      <c r="B110" s="2"/>
      <c r="C110" s="66" t="s">
        <v>148</v>
      </c>
      <c r="D110" s="79">
        <v>0</v>
      </c>
      <c r="E110" s="80">
        <v>0</v>
      </c>
      <c r="F110" s="79">
        <v>0</v>
      </c>
      <c r="G110" s="80">
        <v>0</v>
      </c>
      <c r="H110" s="79">
        <v>0</v>
      </c>
      <c r="I110" s="80">
        <v>0</v>
      </c>
      <c r="J110" s="79">
        <v>0</v>
      </c>
      <c r="K110" s="80">
        <v>0</v>
      </c>
      <c r="L110" s="79">
        <v>0</v>
      </c>
      <c r="M110" s="80">
        <v>0</v>
      </c>
      <c r="N110" s="79">
        <v>0</v>
      </c>
      <c r="O110" s="80">
        <v>0</v>
      </c>
      <c r="P110" s="79">
        <v>0</v>
      </c>
      <c r="Q110" s="80">
        <v>0</v>
      </c>
      <c r="R110" s="79">
        <v>0</v>
      </c>
      <c r="S110" s="80">
        <v>0</v>
      </c>
      <c r="T110" s="79">
        <v>0</v>
      </c>
      <c r="U110" s="80">
        <v>0</v>
      </c>
      <c r="V110" s="79">
        <v>0</v>
      </c>
      <c r="W110" s="80">
        <v>0</v>
      </c>
      <c r="X110" s="79">
        <v>0</v>
      </c>
      <c r="Y110" s="80">
        <v>0</v>
      </c>
      <c r="Z110" s="79">
        <v>0</v>
      </c>
      <c r="AA110" s="80">
        <v>0</v>
      </c>
      <c r="AB110" s="79">
        <v>0</v>
      </c>
      <c r="AC110" s="80">
        <v>0</v>
      </c>
      <c r="AD110" s="37">
        <v>0</v>
      </c>
      <c r="AE110" s="80">
        <v>0</v>
      </c>
      <c r="AF110" s="79">
        <v>0</v>
      </c>
      <c r="AG110" s="80">
        <v>0</v>
      </c>
      <c r="AH110" s="81">
        <v>36.96</v>
      </c>
      <c r="AI110" s="83">
        <v>0</v>
      </c>
      <c r="AJ110" s="79">
        <v>0</v>
      </c>
      <c r="AK110" s="80">
        <v>0</v>
      </c>
      <c r="AL110" s="79">
        <v>0</v>
      </c>
      <c r="AM110" s="80">
        <v>0</v>
      </c>
      <c r="AN110" s="79">
        <v>0</v>
      </c>
      <c r="AO110" s="80">
        <v>0</v>
      </c>
      <c r="AP110" s="79">
        <v>0</v>
      </c>
      <c r="AQ110" s="80">
        <v>0</v>
      </c>
      <c r="AR110" s="79">
        <v>0</v>
      </c>
      <c r="AS110" s="80">
        <v>0</v>
      </c>
      <c r="AT110" s="79">
        <v>0</v>
      </c>
      <c r="AU110" s="80">
        <v>0</v>
      </c>
      <c r="AV110" s="79">
        <v>0</v>
      </c>
      <c r="AW110" s="80">
        <v>0</v>
      </c>
      <c r="AX110" s="79">
        <v>0</v>
      </c>
      <c r="AY110" s="80">
        <v>0</v>
      </c>
      <c r="AZ110" s="79">
        <v>0</v>
      </c>
      <c r="BA110" s="80">
        <v>0</v>
      </c>
      <c r="BB110" s="79">
        <v>0</v>
      </c>
      <c r="BC110" s="80">
        <v>0</v>
      </c>
      <c r="BD110" s="79">
        <v>0</v>
      </c>
      <c r="BE110" s="80">
        <v>0</v>
      </c>
      <c r="BF110" s="79">
        <v>0</v>
      </c>
      <c r="BG110" s="80">
        <v>0</v>
      </c>
      <c r="BH110" s="79">
        <v>0</v>
      </c>
      <c r="BI110" s="80">
        <v>0</v>
      </c>
      <c r="BJ110" s="79">
        <v>0</v>
      </c>
      <c r="BK110" s="80">
        <v>0</v>
      </c>
      <c r="BL110" s="79">
        <v>0</v>
      </c>
      <c r="BM110" s="80">
        <v>0</v>
      </c>
      <c r="BN110" s="79">
        <v>0</v>
      </c>
      <c r="BO110" s="80">
        <v>0</v>
      </c>
      <c r="BP110" s="79">
        <v>0</v>
      </c>
      <c r="BQ110" s="80">
        <v>0</v>
      </c>
      <c r="BR110" s="79">
        <v>0</v>
      </c>
      <c r="BS110" s="80">
        <v>0</v>
      </c>
      <c r="BT110" s="79">
        <v>0</v>
      </c>
      <c r="BU110" s="80">
        <v>0</v>
      </c>
      <c r="BV110" s="79">
        <v>0</v>
      </c>
      <c r="BW110" s="80">
        <v>0</v>
      </c>
      <c r="BX110" s="79">
        <v>0</v>
      </c>
      <c r="BY110" s="80">
        <v>0</v>
      </c>
      <c r="BZ110" s="79">
        <v>0</v>
      </c>
      <c r="CA110" s="80">
        <v>0</v>
      </c>
      <c r="CB110" s="79">
        <v>0</v>
      </c>
      <c r="CC110" s="80">
        <v>0</v>
      </c>
      <c r="CD110" s="79">
        <v>0</v>
      </c>
      <c r="CE110" s="80">
        <v>0</v>
      </c>
      <c r="CF110" s="79">
        <v>0</v>
      </c>
      <c r="CG110" s="80">
        <v>0</v>
      </c>
      <c r="CH110" s="79">
        <v>0</v>
      </c>
      <c r="CI110" s="80">
        <v>0</v>
      </c>
      <c r="CJ110" s="79">
        <v>0</v>
      </c>
      <c r="CK110" s="80">
        <v>0</v>
      </c>
      <c r="CL110" s="90">
        <v>0</v>
      </c>
      <c r="CM110" s="80">
        <v>0</v>
      </c>
      <c r="CN110" s="79">
        <v>0</v>
      </c>
      <c r="CO110" s="80">
        <v>0</v>
      </c>
    </row>
    <row r="111" spans="1:93" ht="12.75">
      <c r="A111" s="38" t="s">
        <v>15</v>
      </c>
      <c r="B111" s="1" t="s">
        <v>163</v>
      </c>
      <c r="C111" s="65" t="s">
        <v>147</v>
      </c>
      <c r="D111" s="79">
        <v>0</v>
      </c>
      <c r="E111" s="80">
        <v>0</v>
      </c>
      <c r="F111" s="79">
        <v>0</v>
      </c>
      <c r="G111" s="80">
        <v>0</v>
      </c>
      <c r="H111" s="79">
        <v>0</v>
      </c>
      <c r="I111" s="80">
        <v>0</v>
      </c>
      <c r="J111" s="79">
        <v>0</v>
      </c>
      <c r="K111" s="80">
        <v>0</v>
      </c>
      <c r="L111" s="79">
        <v>0</v>
      </c>
      <c r="M111" s="80">
        <v>0</v>
      </c>
      <c r="N111" s="79">
        <v>0</v>
      </c>
      <c r="O111" s="80">
        <v>0</v>
      </c>
      <c r="P111" s="79">
        <v>0</v>
      </c>
      <c r="Q111" s="80">
        <v>0</v>
      </c>
      <c r="R111" s="79">
        <v>0</v>
      </c>
      <c r="S111" s="80">
        <v>0</v>
      </c>
      <c r="T111" s="79">
        <v>0</v>
      </c>
      <c r="U111" s="80">
        <v>0</v>
      </c>
      <c r="V111" s="79">
        <v>0</v>
      </c>
      <c r="W111" s="80">
        <v>0</v>
      </c>
      <c r="X111" s="79">
        <v>0</v>
      </c>
      <c r="Y111" s="80">
        <v>0</v>
      </c>
      <c r="Z111" s="79">
        <v>0</v>
      </c>
      <c r="AA111" s="80">
        <v>0</v>
      </c>
      <c r="AB111" s="79">
        <v>0</v>
      </c>
      <c r="AC111" s="80">
        <v>0</v>
      </c>
      <c r="AD111" s="37">
        <v>0</v>
      </c>
      <c r="AE111" s="80">
        <v>0</v>
      </c>
      <c r="AF111" s="79">
        <v>0</v>
      </c>
      <c r="AG111" s="80">
        <v>0</v>
      </c>
      <c r="AH111" s="79">
        <v>0</v>
      </c>
      <c r="AI111" s="80">
        <v>0</v>
      </c>
      <c r="AJ111" s="79">
        <v>0</v>
      </c>
      <c r="AK111" s="80">
        <v>0</v>
      </c>
      <c r="AL111" s="79">
        <v>0</v>
      </c>
      <c r="AM111" s="80">
        <v>0</v>
      </c>
      <c r="AN111" s="79">
        <v>0</v>
      </c>
      <c r="AO111" s="80">
        <v>0</v>
      </c>
      <c r="AP111" s="79">
        <v>0</v>
      </c>
      <c r="AQ111" s="80">
        <v>0</v>
      </c>
      <c r="AR111" s="79">
        <v>0</v>
      </c>
      <c r="AS111" s="80">
        <v>0</v>
      </c>
      <c r="AT111" s="79">
        <v>0</v>
      </c>
      <c r="AU111" s="80">
        <v>0</v>
      </c>
      <c r="AV111" s="79">
        <v>0</v>
      </c>
      <c r="AW111" s="80">
        <v>0</v>
      </c>
      <c r="AX111" s="79">
        <v>0</v>
      </c>
      <c r="AY111" s="80">
        <v>0</v>
      </c>
      <c r="AZ111" s="79">
        <v>0</v>
      </c>
      <c r="BA111" s="80">
        <v>10.7</v>
      </c>
      <c r="BB111" s="79">
        <v>0</v>
      </c>
      <c r="BC111" s="80">
        <v>0</v>
      </c>
      <c r="BD111" s="79">
        <v>0</v>
      </c>
      <c r="BE111" s="80">
        <v>0</v>
      </c>
      <c r="BF111" s="79">
        <v>0</v>
      </c>
      <c r="BG111" s="80">
        <v>0</v>
      </c>
      <c r="BH111" s="79">
        <v>0</v>
      </c>
      <c r="BI111" s="80">
        <v>0</v>
      </c>
      <c r="BJ111" s="79">
        <v>0</v>
      </c>
      <c r="BK111" s="80">
        <v>0</v>
      </c>
      <c r="BL111" s="79">
        <v>0</v>
      </c>
      <c r="BM111" s="80">
        <v>0</v>
      </c>
      <c r="BN111" s="79">
        <v>0</v>
      </c>
      <c r="BO111" s="80">
        <v>0</v>
      </c>
      <c r="BP111" s="79">
        <v>0</v>
      </c>
      <c r="BQ111" s="80">
        <v>20</v>
      </c>
      <c r="BR111" s="79">
        <v>0</v>
      </c>
      <c r="BS111" s="80">
        <v>0</v>
      </c>
      <c r="BT111" s="79">
        <v>0</v>
      </c>
      <c r="BU111" s="80">
        <v>0</v>
      </c>
      <c r="BV111" s="79">
        <v>0</v>
      </c>
      <c r="BW111" s="80">
        <v>0</v>
      </c>
      <c r="BX111" s="79">
        <v>0</v>
      </c>
      <c r="BY111" s="176">
        <v>60</v>
      </c>
      <c r="BZ111" s="79">
        <v>0</v>
      </c>
      <c r="CA111" s="80">
        <v>0</v>
      </c>
      <c r="CB111" s="79">
        <v>0</v>
      </c>
      <c r="CC111" s="80">
        <v>0</v>
      </c>
      <c r="CD111" s="79">
        <v>0</v>
      </c>
      <c r="CE111" s="80">
        <v>0</v>
      </c>
      <c r="CF111" s="79">
        <v>0</v>
      </c>
      <c r="CG111" s="80">
        <v>0</v>
      </c>
      <c r="CH111" s="79">
        <v>0</v>
      </c>
      <c r="CI111" s="80">
        <v>0</v>
      </c>
      <c r="CJ111" s="79">
        <v>0</v>
      </c>
      <c r="CK111" s="80">
        <v>0</v>
      </c>
      <c r="CL111" s="90">
        <v>0</v>
      </c>
      <c r="CM111" s="80">
        <v>0</v>
      </c>
      <c r="CN111" s="79">
        <v>0</v>
      </c>
      <c r="CO111" s="80">
        <v>0</v>
      </c>
    </row>
    <row r="112" spans="1:93" ht="12.75">
      <c r="A112" s="39"/>
      <c r="B112" s="2"/>
      <c r="C112" s="66" t="s">
        <v>148</v>
      </c>
      <c r="D112" s="79">
        <v>0</v>
      </c>
      <c r="E112" s="80">
        <v>0</v>
      </c>
      <c r="F112" s="79">
        <v>0</v>
      </c>
      <c r="G112" s="80">
        <v>0</v>
      </c>
      <c r="H112" s="79">
        <v>0</v>
      </c>
      <c r="I112" s="80">
        <v>0</v>
      </c>
      <c r="J112" s="79">
        <v>0</v>
      </c>
      <c r="K112" s="80">
        <v>0</v>
      </c>
      <c r="L112" s="79">
        <v>0</v>
      </c>
      <c r="M112" s="80">
        <v>0</v>
      </c>
      <c r="N112" s="79">
        <v>0</v>
      </c>
      <c r="O112" s="80">
        <v>0</v>
      </c>
      <c r="P112" s="79">
        <v>0</v>
      </c>
      <c r="Q112" s="80">
        <v>0</v>
      </c>
      <c r="R112" s="79">
        <v>0</v>
      </c>
      <c r="S112" s="80">
        <v>0</v>
      </c>
      <c r="T112" s="79">
        <v>0</v>
      </c>
      <c r="U112" s="80">
        <v>0</v>
      </c>
      <c r="V112" s="79">
        <v>0</v>
      </c>
      <c r="W112" s="80">
        <v>0</v>
      </c>
      <c r="X112" s="79">
        <v>0</v>
      </c>
      <c r="Y112" s="80">
        <v>0</v>
      </c>
      <c r="Z112" s="79">
        <v>0</v>
      </c>
      <c r="AA112" s="80">
        <v>0</v>
      </c>
      <c r="AB112" s="79">
        <v>0</v>
      </c>
      <c r="AC112" s="80">
        <v>0</v>
      </c>
      <c r="AD112" s="37">
        <v>0</v>
      </c>
      <c r="AE112" s="80">
        <v>0</v>
      </c>
      <c r="AF112" s="79">
        <v>0</v>
      </c>
      <c r="AG112" s="80">
        <v>0</v>
      </c>
      <c r="AH112" s="79">
        <v>0</v>
      </c>
      <c r="AI112" s="80">
        <v>0</v>
      </c>
      <c r="AJ112" s="79">
        <v>0</v>
      </c>
      <c r="AK112" s="80">
        <v>0</v>
      </c>
      <c r="AL112" s="79">
        <v>0</v>
      </c>
      <c r="AM112" s="80">
        <v>0</v>
      </c>
      <c r="AN112" s="79">
        <v>0</v>
      </c>
      <c r="AO112" s="80">
        <v>0</v>
      </c>
      <c r="AP112" s="79">
        <v>0</v>
      </c>
      <c r="AQ112" s="80">
        <v>0</v>
      </c>
      <c r="AR112" s="79">
        <v>0</v>
      </c>
      <c r="AS112" s="80">
        <v>0</v>
      </c>
      <c r="AT112" s="79">
        <v>0</v>
      </c>
      <c r="AU112" s="80">
        <v>0</v>
      </c>
      <c r="AV112" s="79">
        <v>0</v>
      </c>
      <c r="AW112" s="80">
        <v>0</v>
      </c>
      <c r="AX112" s="79">
        <v>0</v>
      </c>
      <c r="AY112" s="80">
        <v>0</v>
      </c>
      <c r="AZ112" s="79">
        <v>0</v>
      </c>
      <c r="BA112" s="80">
        <v>10.391</v>
      </c>
      <c r="BB112" s="79">
        <v>0</v>
      </c>
      <c r="BC112" s="80">
        <v>0</v>
      </c>
      <c r="BD112" s="79">
        <v>0</v>
      </c>
      <c r="BE112" s="80">
        <v>0</v>
      </c>
      <c r="BF112" s="79">
        <v>0</v>
      </c>
      <c r="BG112" s="80">
        <v>0</v>
      </c>
      <c r="BH112" s="79">
        <v>0</v>
      </c>
      <c r="BI112" s="80">
        <v>0</v>
      </c>
      <c r="BJ112" s="79">
        <v>0</v>
      </c>
      <c r="BK112" s="80">
        <v>0</v>
      </c>
      <c r="BL112" s="79">
        <v>0</v>
      </c>
      <c r="BM112" s="80">
        <v>0</v>
      </c>
      <c r="BN112" s="79">
        <v>0</v>
      </c>
      <c r="BO112" s="80">
        <v>0</v>
      </c>
      <c r="BP112" s="79">
        <v>0</v>
      </c>
      <c r="BQ112" s="82">
        <v>9.126</v>
      </c>
      <c r="BR112" s="79">
        <v>0</v>
      </c>
      <c r="BS112" s="80">
        <v>0</v>
      </c>
      <c r="BT112" s="79">
        <v>0</v>
      </c>
      <c r="BU112" s="80">
        <v>0</v>
      </c>
      <c r="BV112" s="79">
        <v>0</v>
      </c>
      <c r="BW112" s="80">
        <v>0</v>
      </c>
      <c r="BX112" s="79">
        <v>0</v>
      </c>
      <c r="BY112" s="176" t="s">
        <v>653</v>
      </c>
      <c r="BZ112" s="79">
        <v>0</v>
      </c>
      <c r="CA112" s="80">
        <v>0</v>
      </c>
      <c r="CB112" s="79">
        <v>0</v>
      </c>
      <c r="CC112" s="80">
        <v>0</v>
      </c>
      <c r="CD112" s="79">
        <v>0</v>
      </c>
      <c r="CE112" s="80">
        <v>0</v>
      </c>
      <c r="CF112" s="79">
        <v>0</v>
      </c>
      <c r="CG112" s="80">
        <v>0</v>
      </c>
      <c r="CH112" s="79">
        <v>0</v>
      </c>
      <c r="CI112" s="80">
        <v>0</v>
      </c>
      <c r="CJ112" s="79">
        <v>0</v>
      </c>
      <c r="CK112" s="80">
        <v>0</v>
      </c>
      <c r="CL112" s="90">
        <v>0</v>
      </c>
      <c r="CM112" s="80">
        <v>0</v>
      </c>
      <c r="CN112" s="79">
        <v>0</v>
      </c>
      <c r="CO112" s="80">
        <v>0</v>
      </c>
    </row>
    <row r="113" spans="1:93" ht="12.75">
      <c r="A113" s="38" t="s">
        <v>16</v>
      </c>
      <c r="B113" s="1" t="s">
        <v>164</v>
      </c>
      <c r="C113" s="65" t="s">
        <v>147</v>
      </c>
      <c r="D113" s="79">
        <v>0</v>
      </c>
      <c r="E113" s="83">
        <v>13.73</v>
      </c>
      <c r="F113" s="79">
        <v>0</v>
      </c>
      <c r="G113" s="82">
        <v>21.2</v>
      </c>
      <c r="H113" s="79">
        <v>0</v>
      </c>
      <c r="I113" s="80">
        <v>0</v>
      </c>
      <c r="J113" s="79">
        <v>0</v>
      </c>
      <c r="K113" s="80">
        <v>0</v>
      </c>
      <c r="L113" s="79">
        <v>0</v>
      </c>
      <c r="M113" s="82">
        <v>16.23</v>
      </c>
      <c r="N113" s="79">
        <v>0</v>
      </c>
      <c r="O113" s="82">
        <v>26.73</v>
      </c>
      <c r="P113" s="79">
        <v>0</v>
      </c>
      <c r="Q113" s="82">
        <v>25.7</v>
      </c>
      <c r="R113" s="79">
        <v>0</v>
      </c>
      <c r="S113" s="82">
        <v>13.73</v>
      </c>
      <c r="T113" s="79">
        <v>0</v>
      </c>
      <c r="U113" s="80">
        <v>0</v>
      </c>
      <c r="V113" s="79">
        <v>0</v>
      </c>
      <c r="W113" s="98">
        <v>13.73</v>
      </c>
      <c r="X113" s="79">
        <v>0</v>
      </c>
      <c r="Y113" s="98">
        <v>13.73</v>
      </c>
      <c r="Z113" s="79">
        <v>0</v>
      </c>
      <c r="AA113" s="98">
        <v>14.7</v>
      </c>
      <c r="AB113" s="79">
        <v>0</v>
      </c>
      <c r="AC113" s="98">
        <v>15.7</v>
      </c>
      <c r="AD113" s="86">
        <v>0</v>
      </c>
      <c r="AE113" s="98">
        <v>17.7</v>
      </c>
      <c r="AF113" s="79">
        <v>0</v>
      </c>
      <c r="AG113" s="80">
        <v>0</v>
      </c>
      <c r="AH113" s="79">
        <v>0</v>
      </c>
      <c r="AI113" s="98">
        <v>21.2</v>
      </c>
      <c r="AJ113" s="79">
        <v>0</v>
      </c>
      <c r="AK113" s="83">
        <v>14.2</v>
      </c>
      <c r="AL113" s="79">
        <v>0</v>
      </c>
      <c r="AM113" s="80">
        <v>0</v>
      </c>
      <c r="AN113" s="79">
        <v>0</v>
      </c>
      <c r="AO113" s="98">
        <v>9.5</v>
      </c>
      <c r="AP113" s="79">
        <v>0</v>
      </c>
      <c r="AQ113" s="80">
        <v>13.73</v>
      </c>
      <c r="AR113" s="79">
        <v>0</v>
      </c>
      <c r="AS113" s="82">
        <v>13.73</v>
      </c>
      <c r="AT113" s="79">
        <v>0</v>
      </c>
      <c r="AU113" s="98">
        <v>13.73</v>
      </c>
      <c r="AV113" s="79">
        <v>0</v>
      </c>
      <c r="AW113" s="176">
        <v>10.7</v>
      </c>
      <c r="AX113" s="79">
        <v>0</v>
      </c>
      <c r="AY113" s="98">
        <v>13.73</v>
      </c>
      <c r="AZ113" s="79">
        <v>0</v>
      </c>
      <c r="BA113" s="80">
        <v>0</v>
      </c>
      <c r="BB113" s="79">
        <v>0</v>
      </c>
      <c r="BC113" s="98">
        <v>13.73</v>
      </c>
      <c r="BD113" s="79">
        <v>0</v>
      </c>
      <c r="BE113" s="80">
        <v>0</v>
      </c>
      <c r="BF113" s="79">
        <v>0</v>
      </c>
      <c r="BG113" s="176">
        <v>0.3</v>
      </c>
      <c r="BH113" s="79">
        <v>0</v>
      </c>
      <c r="BI113" s="83">
        <v>13.73</v>
      </c>
      <c r="BJ113" s="79">
        <v>0</v>
      </c>
      <c r="BK113" s="98">
        <v>13.73</v>
      </c>
      <c r="BL113" s="79">
        <v>0</v>
      </c>
      <c r="BM113" s="98">
        <v>13.73</v>
      </c>
      <c r="BN113" s="79">
        <v>0</v>
      </c>
      <c r="BO113" s="98">
        <v>28.73</v>
      </c>
      <c r="BP113" s="79">
        <v>0</v>
      </c>
      <c r="BQ113" s="80">
        <v>0</v>
      </c>
      <c r="BR113" s="79">
        <v>0</v>
      </c>
      <c r="BS113" s="98">
        <v>13.73</v>
      </c>
      <c r="BT113" s="79">
        <v>0</v>
      </c>
      <c r="BU113" s="80">
        <v>0</v>
      </c>
      <c r="BV113" s="79">
        <v>0</v>
      </c>
      <c r="BW113" s="98">
        <v>13.73</v>
      </c>
      <c r="BX113" s="79">
        <v>0</v>
      </c>
      <c r="BY113" s="80">
        <v>0</v>
      </c>
      <c r="BZ113" s="79">
        <v>0</v>
      </c>
      <c r="CA113" s="98">
        <v>13.73</v>
      </c>
      <c r="CB113" s="79">
        <v>0</v>
      </c>
      <c r="CC113" s="80">
        <v>0</v>
      </c>
      <c r="CD113" s="79">
        <v>0</v>
      </c>
      <c r="CE113" s="98">
        <v>13.73</v>
      </c>
      <c r="CF113" s="79">
        <v>0</v>
      </c>
      <c r="CG113" s="98">
        <v>13.73</v>
      </c>
      <c r="CH113" s="79">
        <v>0</v>
      </c>
      <c r="CI113" s="98">
        <v>15.2</v>
      </c>
      <c r="CJ113" s="79">
        <v>0</v>
      </c>
      <c r="CK113" s="98">
        <v>13.73</v>
      </c>
      <c r="CL113" s="90">
        <v>3</v>
      </c>
      <c r="CM113" s="176">
        <v>13.73</v>
      </c>
      <c r="CN113" s="79">
        <v>0</v>
      </c>
      <c r="CO113" s="80">
        <v>0</v>
      </c>
    </row>
    <row r="114" spans="1:93" ht="12.75">
      <c r="A114" s="39"/>
      <c r="B114" s="2"/>
      <c r="C114" s="66" t="s">
        <v>148</v>
      </c>
      <c r="D114" s="79">
        <v>0</v>
      </c>
      <c r="E114" s="82">
        <v>1.392</v>
      </c>
      <c r="F114" s="79">
        <v>0</v>
      </c>
      <c r="G114" s="82">
        <v>3.745</v>
      </c>
      <c r="H114" s="79">
        <v>0</v>
      </c>
      <c r="I114" s="80">
        <v>0</v>
      </c>
      <c r="J114" s="79">
        <v>0</v>
      </c>
      <c r="K114" s="80">
        <v>0</v>
      </c>
      <c r="L114" s="79">
        <v>0</v>
      </c>
      <c r="M114" s="82">
        <v>1.659</v>
      </c>
      <c r="N114" s="79">
        <v>0</v>
      </c>
      <c r="O114" s="82">
        <v>2.838</v>
      </c>
      <c r="P114" s="79">
        <v>0</v>
      </c>
      <c r="Q114" s="82">
        <v>5.393</v>
      </c>
      <c r="R114" s="79">
        <v>0</v>
      </c>
      <c r="S114" s="82">
        <v>1.392</v>
      </c>
      <c r="T114" s="79">
        <v>0</v>
      </c>
      <c r="U114" s="80">
        <v>0</v>
      </c>
      <c r="V114" s="79">
        <v>0</v>
      </c>
      <c r="W114" s="82">
        <v>1.392</v>
      </c>
      <c r="X114" s="79">
        <v>0</v>
      </c>
      <c r="Y114" s="82">
        <v>1.392</v>
      </c>
      <c r="Z114" s="79">
        <v>0</v>
      </c>
      <c r="AA114" s="82">
        <v>1.499</v>
      </c>
      <c r="AB114" s="79">
        <v>0</v>
      </c>
      <c r="AC114" s="82">
        <v>3.335</v>
      </c>
      <c r="AD114" s="86">
        <v>0</v>
      </c>
      <c r="AE114" s="82">
        <v>1.82</v>
      </c>
      <c r="AF114" s="79">
        <v>0</v>
      </c>
      <c r="AG114" s="80">
        <v>0</v>
      </c>
      <c r="AH114" s="79">
        <v>0</v>
      </c>
      <c r="AI114" s="82">
        <v>8.156</v>
      </c>
      <c r="AJ114" s="79">
        <v>0</v>
      </c>
      <c r="AK114" s="82">
        <v>1.449</v>
      </c>
      <c r="AL114" s="79">
        <v>0</v>
      </c>
      <c r="AM114" s="80">
        <v>0</v>
      </c>
      <c r="AN114" s="79">
        <v>0</v>
      </c>
      <c r="AO114" s="82">
        <v>1.055</v>
      </c>
      <c r="AP114" s="79">
        <v>0</v>
      </c>
      <c r="AQ114" s="82">
        <v>1.392</v>
      </c>
      <c r="AR114" s="79">
        <v>0</v>
      </c>
      <c r="AS114" s="82">
        <v>1.392</v>
      </c>
      <c r="AT114" s="79">
        <v>0</v>
      </c>
      <c r="AU114" s="82">
        <v>1.392</v>
      </c>
      <c r="AV114" s="79">
        <v>0</v>
      </c>
      <c r="AW114" s="176">
        <v>10.393</v>
      </c>
      <c r="AX114" s="79">
        <v>0</v>
      </c>
      <c r="AY114" s="82">
        <v>1.392</v>
      </c>
      <c r="AZ114" s="79">
        <v>0</v>
      </c>
      <c r="BA114" s="80">
        <v>0</v>
      </c>
      <c r="BB114" s="79">
        <v>0</v>
      </c>
      <c r="BC114" s="82">
        <v>1.392</v>
      </c>
      <c r="BD114" s="79">
        <v>0</v>
      </c>
      <c r="BE114" s="80">
        <v>0</v>
      </c>
      <c r="BF114" s="79">
        <v>0</v>
      </c>
      <c r="BG114" s="176" t="s">
        <v>487</v>
      </c>
      <c r="BH114" s="79">
        <v>0</v>
      </c>
      <c r="BI114" s="82">
        <v>1.392</v>
      </c>
      <c r="BJ114" s="79">
        <v>0</v>
      </c>
      <c r="BK114" s="82">
        <v>1.392</v>
      </c>
      <c r="BL114" s="79">
        <v>0</v>
      </c>
      <c r="BM114" s="82">
        <v>1.392</v>
      </c>
      <c r="BN114" s="79">
        <v>0</v>
      </c>
      <c r="BO114" s="82">
        <v>6.212999999999999</v>
      </c>
      <c r="BP114" s="79">
        <v>0</v>
      </c>
      <c r="BQ114" s="80">
        <v>0</v>
      </c>
      <c r="BR114" s="79">
        <v>0</v>
      </c>
      <c r="BS114" s="82">
        <v>1.392</v>
      </c>
      <c r="BT114" s="79">
        <v>0</v>
      </c>
      <c r="BU114" s="80">
        <v>0</v>
      </c>
      <c r="BV114" s="79">
        <v>0</v>
      </c>
      <c r="BW114" s="82">
        <v>1.392</v>
      </c>
      <c r="BX114" s="79">
        <v>0</v>
      </c>
      <c r="BY114" s="80">
        <v>0</v>
      </c>
      <c r="BZ114" s="79">
        <v>0</v>
      </c>
      <c r="CA114" s="82">
        <v>1.392</v>
      </c>
      <c r="CB114" s="79">
        <v>0</v>
      </c>
      <c r="CC114" s="80">
        <v>0</v>
      </c>
      <c r="CD114" s="79">
        <v>0</v>
      </c>
      <c r="CE114" s="82">
        <v>1.392</v>
      </c>
      <c r="CF114" s="79">
        <v>0</v>
      </c>
      <c r="CG114" s="82">
        <v>1.392</v>
      </c>
      <c r="CH114" s="79">
        <v>0</v>
      </c>
      <c r="CI114" s="82">
        <v>2.849</v>
      </c>
      <c r="CJ114" s="79">
        <v>0</v>
      </c>
      <c r="CK114" s="82">
        <v>1.392</v>
      </c>
      <c r="CL114" s="91">
        <f>3*0.972</f>
        <v>2.916</v>
      </c>
      <c r="CM114" s="82">
        <v>1.392</v>
      </c>
      <c r="CN114" s="79">
        <v>0</v>
      </c>
      <c r="CO114" s="80">
        <v>0</v>
      </c>
    </row>
    <row r="115" spans="1:93" ht="12.75">
      <c r="A115" s="38" t="s">
        <v>17</v>
      </c>
      <c r="B115" s="1" t="s">
        <v>165</v>
      </c>
      <c r="C115" s="65" t="s">
        <v>162</v>
      </c>
      <c r="D115" s="79">
        <v>0</v>
      </c>
      <c r="E115" s="80">
        <v>11</v>
      </c>
      <c r="F115" s="79">
        <v>0</v>
      </c>
      <c r="G115" s="80">
        <v>8</v>
      </c>
      <c r="H115" s="79">
        <v>0</v>
      </c>
      <c r="I115" s="80">
        <v>6</v>
      </c>
      <c r="J115" s="79">
        <v>0</v>
      </c>
      <c r="K115" s="80">
        <v>0</v>
      </c>
      <c r="L115" s="79">
        <v>0</v>
      </c>
      <c r="M115" s="80">
        <v>27</v>
      </c>
      <c r="N115" s="79">
        <v>0</v>
      </c>
      <c r="O115" s="80">
        <v>13</v>
      </c>
      <c r="P115" s="79">
        <v>0</v>
      </c>
      <c r="Q115" s="80">
        <v>16</v>
      </c>
      <c r="R115" s="79">
        <v>0</v>
      </c>
      <c r="S115" s="80">
        <v>20</v>
      </c>
      <c r="T115" s="79">
        <v>0</v>
      </c>
      <c r="U115" s="80">
        <v>0</v>
      </c>
      <c r="V115" s="79">
        <v>0</v>
      </c>
      <c r="W115" s="98">
        <v>4</v>
      </c>
      <c r="X115" s="79">
        <v>0</v>
      </c>
      <c r="Y115" s="80">
        <v>22</v>
      </c>
      <c r="Z115" s="79">
        <v>0</v>
      </c>
      <c r="AA115" s="80">
        <v>6</v>
      </c>
      <c r="AB115" s="79">
        <v>0</v>
      </c>
      <c r="AC115" s="98">
        <v>11</v>
      </c>
      <c r="AD115" s="86">
        <v>0</v>
      </c>
      <c r="AE115" s="80">
        <v>11</v>
      </c>
      <c r="AF115" s="79">
        <v>0</v>
      </c>
      <c r="AG115" s="98">
        <v>19</v>
      </c>
      <c r="AH115" s="79">
        <v>0</v>
      </c>
      <c r="AI115" s="98">
        <v>8</v>
      </c>
      <c r="AJ115" s="79">
        <v>0</v>
      </c>
      <c r="AK115" s="83">
        <v>7.5</v>
      </c>
      <c r="AL115" s="79">
        <v>0</v>
      </c>
      <c r="AM115" s="80">
        <v>12</v>
      </c>
      <c r="AN115" s="79">
        <v>0</v>
      </c>
      <c r="AO115" s="80">
        <v>19</v>
      </c>
      <c r="AP115" s="79">
        <v>0</v>
      </c>
      <c r="AQ115" s="80">
        <v>7</v>
      </c>
      <c r="AR115" s="79">
        <v>0</v>
      </c>
      <c r="AS115" s="98">
        <v>4</v>
      </c>
      <c r="AT115" s="79">
        <v>0</v>
      </c>
      <c r="AU115" s="80">
        <v>5</v>
      </c>
      <c r="AV115" s="79">
        <v>0</v>
      </c>
      <c r="AW115" s="80">
        <v>5</v>
      </c>
      <c r="AX115" s="79">
        <v>0</v>
      </c>
      <c r="AY115" s="80">
        <v>4</v>
      </c>
      <c r="AZ115" s="79">
        <v>0</v>
      </c>
      <c r="BA115" s="80">
        <v>7</v>
      </c>
      <c r="BB115" s="79">
        <v>0</v>
      </c>
      <c r="BC115" s="80">
        <v>0</v>
      </c>
      <c r="BD115" s="79">
        <v>0</v>
      </c>
      <c r="BE115" s="80">
        <v>33</v>
      </c>
      <c r="BF115" s="79">
        <v>0</v>
      </c>
      <c r="BG115" s="80">
        <v>28</v>
      </c>
      <c r="BH115" s="79">
        <v>0</v>
      </c>
      <c r="BI115" s="80">
        <v>16</v>
      </c>
      <c r="BJ115" s="79">
        <v>0</v>
      </c>
      <c r="BK115" s="80">
        <v>25</v>
      </c>
      <c r="BL115" s="79">
        <v>0</v>
      </c>
      <c r="BM115" s="80">
        <v>11</v>
      </c>
      <c r="BN115" s="79">
        <v>0</v>
      </c>
      <c r="BO115" s="80">
        <v>15</v>
      </c>
      <c r="BP115" s="79">
        <v>0</v>
      </c>
      <c r="BQ115" s="80">
        <v>0</v>
      </c>
      <c r="BR115" s="79">
        <v>6</v>
      </c>
      <c r="BS115" s="176">
        <v>8</v>
      </c>
      <c r="BT115" s="79">
        <v>6</v>
      </c>
      <c r="BU115" s="80">
        <v>11</v>
      </c>
      <c r="BV115" s="79">
        <v>0</v>
      </c>
      <c r="BW115" s="80">
        <v>0</v>
      </c>
      <c r="BX115" s="79">
        <v>0</v>
      </c>
      <c r="BY115" s="80">
        <v>0</v>
      </c>
      <c r="BZ115" s="79">
        <v>0</v>
      </c>
      <c r="CA115" s="80">
        <v>6</v>
      </c>
      <c r="CB115" s="79">
        <v>0</v>
      </c>
      <c r="CC115" s="80">
        <v>3</v>
      </c>
      <c r="CD115" s="79">
        <v>0</v>
      </c>
      <c r="CE115" s="80">
        <v>0</v>
      </c>
      <c r="CF115" s="79">
        <v>0</v>
      </c>
      <c r="CG115" s="80">
        <v>9</v>
      </c>
      <c r="CH115" s="79">
        <v>0</v>
      </c>
      <c r="CI115" s="80">
        <v>11</v>
      </c>
      <c r="CJ115" s="79">
        <v>0</v>
      </c>
      <c r="CK115" s="80">
        <v>15</v>
      </c>
      <c r="CL115" s="90">
        <v>0</v>
      </c>
      <c r="CM115" s="80">
        <v>6</v>
      </c>
      <c r="CN115" s="79">
        <v>0</v>
      </c>
      <c r="CO115" s="80">
        <v>0</v>
      </c>
    </row>
    <row r="116" spans="1:93" ht="12.75">
      <c r="A116" s="39"/>
      <c r="B116" s="2"/>
      <c r="C116" s="66" t="s">
        <v>148</v>
      </c>
      <c r="D116" s="79">
        <v>0</v>
      </c>
      <c r="E116" s="82">
        <v>3.713</v>
      </c>
      <c r="F116" s="79">
        <v>0</v>
      </c>
      <c r="G116" s="82">
        <v>3.446</v>
      </c>
      <c r="H116" s="79">
        <v>0</v>
      </c>
      <c r="I116" s="82">
        <v>2.3970000000000002</v>
      </c>
      <c r="J116" s="79">
        <v>0</v>
      </c>
      <c r="K116" s="80">
        <v>0</v>
      </c>
      <c r="L116" s="79">
        <v>0</v>
      </c>
      <c r="M116" s="82">
        <v>8.879</v>
      </c>
      <c r="N116" s="79">
        <v>0</v>
      </c>
      <c r="O116" s="82">
        <v>4.961</v>
      </c>
      <c r="P116" s="79">
        <v>0</v>
      </c>
      <c r="Q116" s="82">
        <v>6.59</v>
      </c>
      <c r="R116" s="79">
        <v>0</v>
      </c>
      <c r="S116" s="82">
        <v>8.256</v>
      </c>
      <c r="T116" s="79">
        <v>0</v>
      </c>
      <c r="U116" s="80">
        <v>0</v>
      </c>
      <c r="V116" s="79">
        <v>0</v>
      </c>
      <c r="W116" s="82">
        <v>1.176</v>
      </c>
      <c r="X116" s="79">
        <v>0</v>
      </c>
      <c r="Y116" s="82">
        <v>9.354</v>
      </c>
      <c r="Z116" s="79">
        <v>0</v>
      </c>
      <c r="AA116" s="82">
        <v>1.764</v>
      </c>
      <c r="AB116" s="79">
        <v>0</v>
      </c>
      <c r="AC116" s="82">
        <v>4.27</v>
      </c>
      <c r="AD116" s="86">
        <v>0</v>
      </c>
      <c r="AE116" s="82">
        <v>4.064</v>
      </c>
      <c r="AF116" s="79">
        <v>0</v>
      </c>
      <c r="AG116" s="82">
        <v>7.579000000000001</v>
      </c>
      <c r="AH116" s="79">
        <v>0</v>
      </c>
      <c r="AI116" s="82">
        <v>2.08</v>
      </c>
      <c r="AJ116" s="79">
        <v>0</v>
      </c>
      <c r="AK116" s="82">
        <v>1.551</v>
      </c>
      <c r="AL116" s="79">
        <v>0</v>
      </c>
      <c r="AM116" s="82">
        <v>3.9739999999999998</v>
      </c>
      <c r="AN116" s="79">
        <v>0</v>
      </c>
      <c r="AO116" s="82">
        <v>8.704</v>
      </c>
      <c r="AP116" s="79">
        <v>0</v>
      </c>
      <c r="AQ116" s="82">
        <v>2.058</v>
      </c>
      <c r="AR116" s="79">
        <v>0</v>
      </c>
      <c r="AS116" s="82">
        <v>1.176</v>
      </c>
      <c r="AT116" s="79">
        <v>0</v>
      </c>
      <c r="AU116" s="82">
        <v>1.47</v>
      </c>
      <c r="AV116" s="79">
        <v>0</v>
      </c>
      <c r="AW116" s="82">
        <v>1.47</v>
      </c>
      <c r="AX116" s="79">
        <v>0</v>
      </c>
      <c r="AY116" s="82">
        <v>1.176</v>
      </c>
      <c r="AZ116" s="79">
        <v>0</v>
      </c>
      <c r="BA116" s="82">
        <v>2.284</v>
      </c>
      <c r="BB116" s="79">
        <v>0</v>
      </c>
      <c r="BC116" s="80">
        <v>0</v>
      </c>
      <c r="BD116" s="79">
        <v>0</v>
      </c>
      <c r="BE116" s="82">
        <v>11.629000000000001</v>
      </c>
      <c r="BF116" s="79">
        <v>0</v>
      </c>
      <c r="BG116" s="82">
        <v>8.901</v>
      </c>
      <c r="BH116" s="79">
        <v>0</v>
      </c>
      <c r="BI116" s="82">
        <v>5.902</v>
      </c>
      <c r="BJ116" s="79">
        <v>0</v>
      </c>
      <c r="BK116" s="176">
        <v>8.292000000000002</v>
      </c>
      <c r="BL116" s="79">
        <v>0</v>
      </c>
      <c r="BM116" s="82">
        <v>4.013</v>
      </c>
      <c r="BN116" s="79">
        <v>0</v>
      </c>
      <c r="BO116" s="82">
        <v>5.946</v>
      </c>
      <c r="BP116" s="79">
        <v>0</v>
      </c>
      <c r="BQ116" s="80">
        <v>0</v>
      </c>
      <c r="BR116" s="81">
        <v>3</v>
      </c>
      <c r="BS116" s="176">
        <v>2.862</v>
      </c>
      <c r="BT116" s="81">
        <v>3</v>
      </c>
      <c r="BU116" s="82">
        <v>4.222</v>
      </c>
      <c r="BV116" s="79">
        <v>0</v>
      </c>
      <c r="BW116" s="80">
        <v>0</v>
      </c>
      <c r="BX116" s="79">
        <v>0</v>
      </c>
      <c r="BY116" s="80">
        <v>0</v>
      </c>
      <c r="BZ116" s="79">
        <v>0</v>
      </c>
      <c r="CA116" s="82">
        <v>1.764</v>
      </c>
      <c r="CB116" s="79">
        <v>0</v>
      </c>
      <c r="CC116" s="82">
        <v>1.565</v>
      </c>
      <c r="CD116" s="79">
        <v>0</v>
      </c>
      <c r="CE116" s="80">
        <v>0</v>
      </c>
      <c r="CF116" s="79">
        <v>0</v>
      </c>
      <c r="CG116" s="82">
        <v>2.714</v>
      </c>
      <c r="CH116" s="79">
        <v>0</v>
      </c>
      <c r="CI116" s="82">
        <v>3.908</v>
      </c>
      <c r="CJ116" s="79">
        <v>0</v>
      </c>
      <c r="CK116" s="82">
        <v>5.7330000000000005</v>
      </c>
      <c r="CL116" s="90">
        <v>0</v>
      </c>
      <c r="CM116" s="176">
        <v>1.58</v>
      </c>
      <c r="CN116" s="79">
        <v>0</v>
      </c>
      <c r="CO116" s="80">
        <v>0</v>
      </c>
    </row>
    <row r="117" spans="1:93" ht="12.75">
      <c r="A117" s="38" t="s">
        <v>18</v>
      </c>
      <c r="B117" s="1" t="s">
        <v>167</v>
      </c>
      <c r="C117" s="65" t="s">
        <v>208</v>
      </c>
      <c r="D117" s="79">
        <v>0</v>
      </c>
      <c r="E117" s="80">
        <v>0</v>
      </c>
      <c r="F117" s="79">
        <v>2</v>
      </c>
      <c r="G117" s="80">
        <v>0</v>
      </c>
      <c r="H117" s="79">
        <v>2</v>
      </c>
      <c r="I117" s="80">
        <v>0</v>
      </c>
      <c r="J117" s="79">
        <v>0</v>
      </c>
      <c r="K117" s="176">
        <v>0.82</v>
      </c>
      <c r="L117" s="79">
        <v>0</v>
      </c>
      <c r="M117" s="80">
        <v>0</v>
      </c>
      <c r="N117" s="79">
        <v>0</v>
      </c>
      <c r="O117" s="80">
        <v>0</v>
      </c>
      <c r="P117" s="79">
        <v>0</v>
      </c>
      <c r="Q117" s="80">
        <v>0</v>
      </c>
      <c r="R117" s="79">
        <v>22</v>
      </c>
      <c r="S117" s="80">
        <v>1</v>
      </c>
      <c r="T117" s="79">
        <v>6</v>
      </c>
      <c r="U117" s="80">
        <v>0</v>
      </c>
      <c r="V117" s="79">
        <v>0</v>
      </c>
      <c r="W117" s="80">
        <v>0</v>
      </c>
      <c r="X117" s="79">
        <v>2</v>
      </c>
      <c r="Y117" s="80">
        <v>0</v>
      </c>
      <c r="Z117" s="79">
        <v>0</v>
      </c>
      <c r="AA117" s="80">
        <v>0</v>
      </c>
      <c r="AB117" s="79">
        <v>0</v>
      </c>
      <c r="AC117" s="80">
        <v>0</v>
      </c>
      <c r="AD117" s="86">
        <v>0</v>
      </c>
      <c r="AE117" s="80">
        <v>0</v>
      </c>
      <c r="AF117" s="79">
        <v>0</v>
      </c>
      <c r="AG117" s="80">
        <v>10</v>
      </c>
      <c r="AH117" s="79">
        <v>0</v>
      </c>
      <c r="AI117" s="80">
        <v>4</v>
      </c>
      <c r="AJ117" s="79">
        <v>0</v>
      </c>
      <c r="AK117" s="80">
        <v>0</v>
      </c>
      <c r="AL117" s="79">
        <v>0</v>
      </c>
      <c r="AM117" s="80">
        <v>16</v>
      </c>
      <c r="AN117" s="79">
        <v>1</v>
      </c>
      <c r="AO117" s="80" t="s">
        <v>984</v>
      </c>
      <c r="AP117" s="79">
        <v>0</v>
      </c>
      <c r="AQ117" s="176">
        <v>1</v>
      </c>
      <c r="AR117" s="79">
        <v>1</v>
      </c>
      <c r="AS117" s="80">
        <v>3</v>
      </c>
      <c r="AT117" s="79">
        <v>0</v>
      </c>
      <c r="AU117" s="80">
        <v>0</v>
      </c>
      <c r="AV117" s="79">
        <v>0</v>
      </c>
      <c r="AW117" s="80">
        <v>0</v>
      </c>
      <c r="AX117" s="79">
        <v>1</v>
      </c>
      <c r="AY117" s="80">
        <v>0</v>
      </c>
      <c r="AZ117" s="79">
        <v>0</v>
      </c>
      <c r="BA117" s="80">
        <v>20</v>
      </c>
      <c r="BB117" s="81" t="s">
        <v>413</v>
      </c>
      <c r="BC117" s="98">
        <v>37</v>
      </c>
      <c r="BD117" s="79">
        <v>2</v>
      </c>
      <c r="BE117" s="176">
        <v>4</v>
      </c>
      <c r="BF117" s="79">
        <f>6+1</f>
        <v>7</v>
      </c>
      <c r="BG117" s="80">
        <v>20</v>
      </c>
      <c r="BH117" s="79">
        <v>7</v>
      </c>
      <c r="BI117" s="80">
        <v>22</v>
      </c>
      <c r="BJ117" s="79">
        <v>42</v>
      </c>
      <c r="BK117" s="80" t="s">
        <v>1001</v>
      </c>
      <c r="BL117" s="79">
        <v>5</v>
      </c>
      <c r="BM117" s="80">
        <v>36</v>
      </c>
      <c r="BN117" s="79">
        <v>9</v>
      </c>
      <c r="BO117" s="80">
        <v>29</v>
      </c>
      <c r="BP117" s="79">
        <v>0</v>
      </c>
      <c r="BQ117" s="80">
        <v>24</v>
      </c>
      <c r="BR117" s="79">
        <v>6</v>
      </c>
      <c r="BS117" s="80">
        <v>6</v>
      </c>
      <c r="BT117" s="79">
        <v>4</v>
      </c>
      <c r="BU117" s="80">
        <v>1</v>
      </c>
      <c r="BV117" s="79">
        <v>24</v>
      </c>
      <c r="BW117" s="80">
        <v>102</v>
      </c>
      <c r="BX117" s="79">
        <v>4</v>
      </c>
      <c r="BY117" s="80">
        <v>23</v>
      </c>
      <c r="BZ117" s="79">
        <v>19</v>
      </c>
      <c r="CA117" s="80">
        <v>0</v>
      </c>
      <c r="CB117" s="79">
        <v>2</v>
      </c>
      <c r="CC117" s="80">
        <v>1</v>
      </c>
      <c r="CD117" s="79">
        <v>21</v>
      </c>
      <c r="CE117" s="80">
        <v>42</v>
      </c>
      <c r="CF117" s="79">
        <v>5</v>
      </c>
      <c r="CG117" s="80">
        <v>5</v>
      </c>
      <c r="CH117" s="79">
        <v>0</v>
      </c>
      <c r="CI117" s="80">
        <v>0</v>
      </c>
      <c r="CJ117" s="79">
        <v>16</v>
      </c>
      <c r="CK117" s="80">
        <v>0</v>
      </c>
      <c r="CL117" s="90">
        <v>7</v>
      </c>
      <c r="CM117" s="80">
        <v>0</v>
      </c>
      <c r="CN117" s="79">
        <v>2</v>
      </c>
      <c r="CO117" s="80">
        <v>3</v>
      </c>
    </row>
    <row r="118" spans="1:93" ht="12.75">
      <c r="A118" s="39"/>
      <c r="B118" s="2"/>
      <c r="C118" s="66" t="s">
        <v>148</v>
      </c>
      <c r="D118" s="79">
        <v>0</v>
      </c>
      <c r="E118" s="80">
        <v>0</v>
      </c>
      <c r="F118" s="81">
        <f>F117*3.36</f>
        <v>6.72</v>
      </c>
      <c r="G118" s="83">
        <v>0</v>
      </c>
      <c r="H118" s="81">
        <f>H117*3.36</f>
        <v>6.72</v>
      </c>
      <c r="I118" s="83">
        <v>0</v>
      </c>
      <c r="J118" s="79">
        <v>0</v>
      </c>
      <c r="K118" s="176">
        <v>0.526</v>
      </c>
      <c r="L118" s="79">
        <v>0</v>
      </c>
      <c r="M118" s="80">
        <v>0</v>
      </c>
      <c r="N118" s="79">
        <v>0</v>
      </c>
      <c r="O118" s="80">
        <v>0</v>
      </c>
      <c r="P118" s="79">
        <v>0</v>
      </c>
      <c r="Q118" s="80">
        <v>0</v>
      </c>
      <c r="R118" s="81">
        <f>4*6.72+18*3.36</f>
        <v>87.36</v>
      </c>
      <c r="S118" s="83">
        <v>0.835</v>
      </c>
      <c r="T118" s="81">
        <f>T117*3.36</f>
        <v>20.16</v>
      </c>
      <c r="U118" s="83">
        <v>0</v>
      </c>
      <c r="V118" s="79">
        <v>0</v>
      </c>
      <c r="W118" s="80">
        <v>0</v>
      </c>
      <c r="X118" s="81">
        <f>2*6.72</f>
        <v>13.44</v>
      </c>
      <c r="Y118" s="83">
        <v>0</v>
      </c>
      <c r="Z118" s="79">
        <v>0</v>
      </c>
      <c r="AA118" s="80">
        <v>0</v>
      </c>
      <c r="AB118" s="79">
        <v>0</v>
      </c>
      <c r="AC118" s="80">
        <v>0</v>
      </c>
      <c r="AD118" s="37">
        <v>0</v>
      </c>
      <c r="AE118" s="80">
        <v>0</v>
      </c>
      <c r="AF118" s="79">
        <v>0</v>
      </c>
      <c r="AG118" s="176">
        <v>8.109</v>
      </c>
      <c r="AH118" s="79">
        <v>0</v>
      </c>
      <c r="AI118" s="82">
        <v>0.734</v>
      </c>
      <c r="AJ118" s="79">
        <v>0</v>
      </c>
      <c r="AK118" s="80">
        <v>0</v>
      </c>
      <c r="AL118" s="79">
        <v>0</v>
      </c>
      <c r="AM118" s="82">
        <v>77.691</v>
      </c>
      <c r="AN118" s="81">
        <f>AN117*6.72</f>
        <v>6.72</v>
      </c>
      <c r="AO118" s="82">
        <v>1.105</v>
      </c>
      <c r="AP118" s="79">
        <v>0</v>
      </c>
      <c r="AQ118" s="176">
        <v>0.807</v>
      </c>
      <c r="AR118" s="81">
        <v>3.36</v>
      </c>
      <c r="AS118" s="82">
        <v>0.992</v>
      </c>
      <c r="AT118" s="79">
        <v>0</v>
      </c>
      <c r="AU118" s="80">
        <v>0</v>
      </c>
      <c r="AV118" s="79">
        <v>0</v>
      </c>
      <c r="AW118" s="80">
        <v>0</v>
      </c>
      <c r="AX118" s="81">
        <v>6.72</v>
      </c>
      <c r="AY118" s="83">
        <v>0</v>
      </c>
      <c r="AZ118" s="79">
        <v>0</v>
      </c>
      <c r="BA118" s="82">
        <v>3.653</v>
      </c>
      <c r="BB118" s="81">
        <f>15*3.36+5*0.645+20*0.81</f>
        <v>69.825</v>
      </c>
      <c r="BC118" s="82">
        <v>67.693</v>
      </c>
      <c r="BD118" s="81">
        <f>BD117*3.36</f>
        <v>6.72</v>
      </c>
      <c r="BE118" s="176">
        <v>13.294</v>
      </c>
      <c r="BF118" s="81">
        <f>6*3.36+6.72</f>
        <v>26.88</v>
      </c>
      <c r="BG118" s="82">
        <v>30.642000000000003</v>
      </c>
      <c r="BH118" s="81">
        <f>BH117*3.36</f>
        <v>23.52</v>
      </c>
      <c r="BI118" s="82">
        <v>26.385</v>
      </c>
      <c r="BJ118" s="81">
        <f>42*3.36</f>
        <v>141.12</v>
      </c>
      <c r="BK118" s="82">
        <v>64.644</v>
      </c>
      <c r="BL118" s="81">
        <f>BL117*3.36</f>
        <v>16.8</v>
      </c>
      <c r="BM118" s="82">
        <v>35.58</v>
      </c>
      <c r="BN118" s="81">
        <f>BN117*3.36</f>
        <v>30.24</v>
      </c>
      <c r="BO118" s="83">
        <v>45.516999999999996</v>
      </c>
      <c r="BP118" s="79">
        <v>0</v>
      </c>
      <c r="BQ118" s="82">
        <v>141.038</v>
      </c>
      <c r="BR118" s="81">
        <f>BR117*3.36</f>
        <v>20.16</v>
      </c>
      <c r="BS118" s="82">
        <v>17.527</v>
      </c>
      <c r="BT118" s="81">
        <v>26.88</v>
      </c>
      <c r="BU118" s="82">
        <v>0.425</v>
      </c>
      <c r="BV118" s="81">
        <v>94.64</v>
      </c>
      <c r="BW118" s="82">
        <v>34.811</v>
      </c>
      <c r="BX118" s="81">
        <f>BX117*3.36</f>
        <v>13.44</v>
      </c>
      <c r="BY118" s="82">
        <v>14.17</v>
      </c>
      <c r="BZ118" s="81">
        <f>BZ117*3.36</f>
        <v>63.839999999999996</v>
      </c>
      <c r="CA118" s="83">
        <v>0</v>
      </c>
      <c r="CB118" s="81">
        <f>CB117*3.36</f>
        <v>6.72</v>
      </c>
      <c r="CC118" s="82">
        <v>4.116</v>
      </c>
      <c r="CD118" s="81">
        <v>70.56</v>
      </c>
      <c r="CE118" s="82">
        <v>48.56099999999999</v>
      </c>
      <c r="CF118" s="81">
        <f>CF117*3.36</f>
        <v>16.8</v>
      </c>
      <c r="CG118" s="82">
        <v>22.137</v>
      </c>
      <c r="CH118" s="79">
        <v>0</v>
      </c>
      <c r="CI118" s="80">
        <v>0</v>
      </c>
      <c r="CJ118" s="81">
        <f>CJ117*3.36</f>
        <v>53.76</v>
      </c>
      <c r="CK118" s="83">
        <v>0</v>
      </c>
      <c r="CL118" s="91">
        <v>24.5</v>
      </c>
      <c r="CM118" s="83">
        <v>0</v>
      </c>
      <c r="CN118" s="95">
        <f>CN117*3.36</f>
        <v>6.72</v>
      </c>
      <c r="CO118" s="82">
        <v>2.658</v>
      </c>
    </row>
    <row r="119" spans="1:93" ht="25.5">
      <c r="A119" s="38" t="s">
        <v>19</v>
      </c>
      <c r="B119" s="1" t="s">
        <v>168</v>
      </c>
      <c r="C119" s="65" t="s">
        <v>162</v>
      </c>
      <c r="D119" s="79">
        <v>0</v>
      </c>
      <c r="E119" s="80">
        <v>1</v>
      </c>
      <c r="F119" s="79">
        <v>0</v>
      </c>
      <c r="G119" s="80">
        <v>0</v>
      </c>
      <c r="H119" s="79">
        <v>0</v>
      </c>
      <c r="I119" s="80">
        <v>2</v>
      </c>
      <c r="J119" s="84" t="s">
        <v>419</v>
      </c>
      <c r="K119" s="80">
        <v>0</v>
      </c>
      <c r="L119" s="84" t="s">
        <v>420</v>
      </c>
      <c r="M119" s="80">
        <v>0</v>
      </c>
      <c r="N119" s="79">
        <v>0</v>
      </c>
      <c r="O119" s="80">
        <v>0</v>
      </c>
      <c r="P119" s="79">
        <v>9</v>
      </c>
      <c r="Q119" s="80">
        <v>0</v>
      </c>
      <c r="R119" s="79" t="s">
        <v>421</v>
      </c>
      <c r="S119" s="80">
        <v>0</v>
      </c>
      <c r="T119" s="79" t="s">
        <v>422</v>
      </c>
      <c r="U119" s="80">
        <v>0</v>
      </c>
      <c r="V119" s="79">
        <v>0</v>
      </c>
      <c r="W119" s="80">
        <v>2</v>
      </c>
      <c r="X119" s="79" t="s">
        <v>421</v>
      </c>
      <c r="Y119" s="80">
        <v>0</v>
      </c>
      <c r="Z119" s="79">
        <v>0</v>
      </c>
      <c r="AA119" s="80">
        <v>0</v>
      </c>
      <c r="AB119" s="79" t="s">
        <v>423</v>
      </c>
      <c r="AC119" s="80">
        <v>2</v>
      </c>
      <c r="AD119" s="37">
        <v>0</v>
      </c>
      <c r="AE119" s="80">
        <v>0</v>
      </c>
      <c r="AF119" s="79">
        <v>0</v>
      </c>
      <c r="AG119" s="80">
        <v>0</v>
      </c>
      <c r="AH119" s="79">
        <v>0</v>
      </c>
      <c r="AI119" s="80">
        <v>0</v>
      </c>
      <c r="AJ119" s="79">
        <v>0</v>
      </c>
      <c r="AK119" s="80">
        <v>0</v>
      </c>
      <c r="AL119" s="79">
        <v>0</v>
      </c>
      <c r="AM119" s="80">
        <v>0</v>
      </c>
      <c r="AN119" s="79">
        <v>2</v>
      </c>
      <c r="AO119" s="80">
        <v>3</v>
      </c>
      <c r="AP119" s="79">
        <v>3</v>
      </c>
      <c r="AQ119" s="80">
        <v>0</v>
      </c>
      <c r="AR119" s="79">
        <v>1</v>
      </c>
      <c r="AS119" s="80">
        <v>2</v>
      </c>
      <c r="AT119" s="79">
        <v>0</v>
      </c>
      <c r="AU119" s="80">
        <v>0</v>
      </c>
      <c r="AV119" s="79">
        <v>0</v>
      </c>
      <c r="AW119" s="80">
        <v>0</v>
      </c>
      <c r="AX119" s="79">
        <v>0</v>
      </c>
      <c r="AY119" s="80">
        <v>0</v>
      </c>
      <c r="AZ119" s="79">
        <v>0</v>
      </c>
      <c r="BA119" s="80">
        <v>0</v>
      </c>
      <c r="BB119" s="79">
        <v>7</v>
      </c>
      <c r="BC119" s="80">
        <v>7</v>
      </c>
      <c r="BD119" s="79">
        <v>0</v>
      </c>
      <c r="BE119" s="80">
        <v>3</v>
      </c>
      <c r="BF119" s="79">
        <v>0</v>
      </c>
      <c r="BG119" s="80">
        <v>0</v>
      </c>
      <c r="BH119" s="79">
        <v>0</v>
      </c>
      <c r="BI119" s="80">
        <v>0</v>
      </c>
      <c r="BJ119" s="79">
        <v>0</v>
      </c>
      <c r="BK119" s="80">
        <v>6</v>
      </c>
      <c r="BL119" s="79">
        <v>0</v>
      </c>
      <c r="BM119" s="80">
        <v>2</v>
      </c>
      <c r="BN119" s="79">
        <v>0</v>
      </c>
      <c r="BO119" s="80">
        <v>2</v>
      </c>
      <c r="BP119" s="79">
        <v>0</v>
      </c>
      <c r="BQ119" s="80">
        <v>0</v>
      </c>
      <c r="BR119" s="79">
        <v>0</v>
      </c>
      <c r="BS119" s="80">
        <v>0</v>
      </c>
      <c r="BT119" s="79">
        <v>0</v>
      </c>
      <c r="BU119" s="80">
        <v>0</v>
      </c>
      <c r="BV119" s="79">
        <v>0</v>
      </c>
      <c r="BW119" s="80">
        <v>3</v>
      </c>
      <c r="BX119" s="79">
        <v>0</v>
      </c>
      <c r="BY119" s="80">
        <v>0</v>
      </c>
      <c r="BZ119" s="79">
        <v>0</v>
      </c>
      <c r="CA119" s="80">
        <v>0</v>
      </c>
      <c r="CB119" s="79">
        <v>0</v>
      </c>
      <c r="CC119" s="80">
        <v>0</v>
      </c>
      <c r="CD119" s="79">
        <v>1</v>
      </c>
      <c r="CE119" s="176">
        <v>2</v>
      </c>
      <c r="CF119" s="79" t="s">
        <v>422</v>
      </c>
      <c r="CG119" s="80">
        <v>3</v>
      </c>
      <c r="CH119" s="79" t="s">
        <v>422</v>
      </c>
      <c r="CI119" s="80">
        <v>0</v>
      </c>
      <c r="CJ119" s="79" t="s">
        <v>424</v>
      </c>
      <c r="CK119" s="80">
        <v>1</v>
      </c>
      <c r="CL119" s="90" t="s">
        <v>422</v>
      </c>
      <c r="CM119" s="80">
        <v>0</v>
      </c>
      <c r="CN119" s="79">
        <v>0</v>
      </c>
      <c r="CO119" s="80">
        <v>0</v>
      </c>
    </row>
    <row r="120" spans="1:93" ht="12.75">
      <c r="A120" s="39"/>
      <c r="B120" s="2"/>
      <c r="C120" s="66" t="s">
        <v>148</v>
      </c>
      <c r="D120" s="79">
        <v>0</v>
      </c>
      <c r="E120" s="82">
        <v>0.217</v>
      </c>
      <c r="F120" s="79">
        <v>0</v>
      </c>
      <c r="G120" s="80">
        <v>0</v>
      </c>
      <c r="H120" s="79">
        <v>0</v>
      </c>
      <c r="I120" s="82">
        <v>0.323</v>
      </c>
      <c r="J120" s="81">
        <v>20</v>
      </c>
      <c r="K120" s="83">
        <v>0</v>
      </c>
      <c r="L120" s="81">
        <v>35</v>
      </c>
      <c r="M120" s="83">
        <v>0</v>
      </c>
      <c r="N120" s="79">
        <v>0</v>
      </c>
      <c r="O120" s="80">
        <v>0</v>
      </c>
      <c r="P120" s="81">
        <v>90</v>
      </c>
      <c r="Q120" s="83">
        <v>0</v>
      </c>
      <c r="R120" s="81">
        <v>25</v>
      </c>
      <c r="S120" s="83">
        <v>0</v>
      </c>
      <c r="T120" s="81">
        <v>15</v>
      </c>
      <c r="U120" s="83">
        <v>0</v>
      </c>
      <c r="V120" s="79">
        <v>0</v>
      </c>
      <c r="W120" s="82">
        <v>15.626</v>
      </c>
      <c r="X120" s="81">
        <v>25</v>
      </c>
      <c r="Y120" s="83">
        <v>0</v>
      </c>
      <c r="Z120" s="79">
        <v>0</v>
      </c>
      <c r="AA120" s="80">
        <v>0</v>
      </c>
      <c r="AB120" s="81">
        <v>10</v>
      </c>
      <c r="AC120" s="82">
        <v>0.868</v>
      </c>
      <c r="AD120" s="37">
        <v>0</v>
      </c>
      <c r="AE120" s="80">
        <v>0</v>
      </c>
      <c r="AF120" s="79">
        <v>0</v>
      </c>
      <c r="AG120" s="80">
        <v>0</v>
      </c>
      <c r="AH120" s="79">
        <v>0</v>
      </c>
      <c r="AI120" s="80">
        <v>0</v>
      </c>
      <c r="AJ120" s="79">
        <v>0</v>
      </c>
      <c r="AK120" s="80">
        <v>0</v>
      </c>
      <c r="AL120" s="79">
        <v>0</v>
      </c>
      <c r="AM120" s="80">
        <v>0</v>
      </c>
      <c r="AN120" s="81">
        <v>50</v>
      </c>
      <c r="AO120" s="82">
        <v>30.96</v>
      </c>
      <c r="AP120" s="81">
        <v>10.08</v>
      </c>
      <c r="AQ120" s="83">
        <v>0</v>
      </c>
      <c r="AR120" s="81">
        <v>25</v>
      </c>
      <c r="AS120" s="82">
        <v>0.323</v>
      </c>
      <c r="AT120" s="79">
        <v>0</v>
      </c>
      <c r="AU120" s="80">
        <v>0</v>
      </c>
      <c r="AV120" s="79">
        <v>0</v>
      </c>
      <c r="AW120" s="80">
        <v>0</v>
      </c>
      <c r="AX120" s="79">
        <v>0</v>
      </c>
      <c r="AY120" s="80">
        <v>0</v>
      </c>
      <c r="AZ120" s="79">
        <v>0</v>
      </c>
      <c r="BA120" s="80">
        <v>0</v>
      </c>
      <c r="BB120" s="81">
        <v>94.5</v>
      </c>
      <c r="BC120" s="82">
        <v>3.1020000000000003</v>
      </c>
      <c r="BD120" s="79">
        <v>0</v>
      </c>
      <c r="BE120" s="82">
        <v>1.712</v>
      </c>
      <c r="BF120" s="79">
        <v>0</v>
      </c>
      <c r="BG120" s="80">
        <v>0</v>
      </c>
      <c r="BH120" s="79">
        <v>0</v>
      </c>
      <c r="BI120" s="80">
        <v>0</v>
      </c>
      <c r="BJ120" s="79">
        <v>0</v>
      </c>
      <c r="BK120" s="82">
        <v>1.399</v>
      </c>
      <c r="BL120" s="79">
        <v>0</v>
      </c>
      <c r="BM120" s="82">
        <v>1.177</v>
      </c>
      <c r="BN120" s="79">
        <v>0</v>
      </c>
      <c r="BO120" s="82">
        <v>4.323</v>
      </c>
      <c r="BP120" s="79">
        <v>0</v>
      </c>
      <c r="BQ120" s="80">
        <v>0</v>
      </c>
      <c r="BR120" s="79">
        <v>0</v>
      </c>
      <c r="BS120" s="80">
        <v>0</v>
      </c>
      <c r="BT120" s="79">
        <v>0</v>
      </c>
      <c r="BU120" s="80">
        <v>0</v>
      </c>
      <c r="BV120" s="79">
        <v>0</v>
      </c>
      <c r="BW120" s="82">
        <v>8.987</v>
      </c>
      <c r="BX120" s="79">
        <v>0</v>
      </c>
      <c r="BY120" s="80">
        <v>0</v>
      </c>
      <c r="BZ120" s="79">
        <v>0</v>
      </c>
      <c r="CA120" s="80">
        <v>0</v>
      </c>
      <c r="CB120" s="79">
        <v>0</v>
      </c>
      <c r="CC120" s="80">
        <v>0</v>
      </c>
      <c r="CD120" s="81">
        <v>20</v>
      </c>
      <c r="CE120" s="176">
        <v>0.425</v>
      </c>
      <c r="CF120" s="81">
        <v>15</v>
      </c>
      <c r="CG120" s="82">
        <v>0.8109999999999999</v>
      </c>
      <c r="CH120" s="81">
        <v>15</v>
      </c>
      <c r="CI120" s="83">
        <v>0</v>
      </c>
      <c r="CJ120" s="81">
        <v>19.5</v>
      </c>
      <c r="CK120" s="82">
        <v>0.762</v>
      </c>
      <c r="CL120" s="91">
        <v>15</v>
      </c>
      <c r="CM120" s="83">
        <v>0</v>
      </c>
      <c r="CN120" s="79">
        <v>0</v>
      </c>
      <c r="CO120" s="80">
        <v>0</v>
      </c>
    </row>
    <row r="121" spans="1:93" ht="12.75">
      <c r="A121" s="38" t="s">
        <v>20</v>
      </c>
      <c r="B121" s="1" t="s">
        <v>169</v>
      </c>
      <c r="C121" s="65" t="s">
        <v>162</v>
      </c>
      <c r="D121" s="79">
        <v>0</v>
      </c>
      <c r="E121" s="80">
        <v>0</v>
      </c>
      <c r="F121" s="79">
        <v>1</v>
      </c>
      <c r="G121" s="80">
        <v>0</v>
      </c>
      <c r="H121" s="79">
        <v>0</v>
      </c>
      <c r="I121" s="80">
        <v>0</v>
      </c>
      <c r="J121" s="79">
        <v>0</v>
      </c>
      <c r="K121" s="80">
        <v>0</v>
      </c>
      <c r="L121" s="79">
        <v>0</v>
      </c>
      <c r="M121" s="80">
        <v>0</v>
      </c>
      <c r="N121" s="79">
        <v>0</v>
      </c>
      <c r="O121" s="80">
        <v>0</v>
      </c>
      <c r="P121" s="79">
        <v>0</v>
      </c>
      <c r="Q121" s="80">
        <v>0</v>
      </c>
      <c r="R121" s="79">
        <v>0</v>
      </c>
      <c r="S121" s="80">
        <v>0</v>
      </c>
      <c r="T121" s="79">
        <v>0</v>
      </c>
      <c r="U121" s="80">
        <v>0</v>
      </c>
      <c r="V121" s="79">
        <v>0</v>
      </c>
      <c r="W121" s="80">
        <v>0</v>
      </c>
      <c r="X121" s="79">
        <v>0</v>
      </c>
      <c r="Y121" s="80">
        <v>0</v>
      </c>
      <c r="Z121" s="79">
        <v>0</v>
      </c>
      <c r="AA121" s="80">
        <v>0</v>
      </c>
      <c r="AB121" s="79">
        <v>0</v>
      </c>
      <c r="AC121" s="80">
        <v>0</v>
      </c>
      <c r="AD121" s="37">
        <v>0</v>
      </c>
      <c r="AE121" s="80">
        <v>0</v>
      </c>
      <c r="AF121" s="79">
        <v>0</v>
      </c>
      <c r="AG121" s="80">
        <v>0</v>
      </c>
      <c r="AH121" s="79">
        <v>0</v>
      </c>
      <c r="AI121" s="80">
        <v>0</v>
      </c>
      <c r="AJ121" s="79">
        <v>0</v>
      </c>
      <c r="AK121" s="80">
        <v>0</v>
      </c>
      <c r="AL121" s="79">
        <v>0</v>
      </c>
      <c r="AM121" s="80">
        <v>0</v>
      </c>
      <c r="AN121" s="79">
        <v>2</v>
      </c>
      <c r="AO121" s="80">
        <v>0</v>
      </c>
      <c r="AP121" s="79">
        <v>1</v>
      </c>
      <c r="AQ121" s="80">
        <v>0</v>
      </c>
      <c r="AR121" s="79">
        <v>0</v>
      </c>
      <c r="AS121" s="80">
        <v>0</v>
      </c>
      <c r="AT121" s="79">
        <v>0</v>
      </c>
      <c r="AU121" s="80">
        <v>0</v>
      </c>
      <c r="AV121" s="79">
        <v>0</v>
      </c>
      <c r="AW121" s="80">
        <v>0</v>
      </c>
      <c r="AX121" s="79">
        <v>0</v>
      </c>
      <c r="AY121" s="80">
        <v>0</v>
      </c>
      <c r="AZ121" s="79">
        <v>0</v>
      </c>
      <c r="BA121" s="80">
        <v>0</v>
      </c>
      <c r="BB121" s="79">
        <v>2</v>
      </c>
      <c r="BC121" s="80">
        <v>1</v>
      </c>
      <c r="BD121" s="79">
        <v>2</v>
      </c>
      <c r="BE121" s="80">
        <v>0</v>
      </c>
      <c r="BF121" s="79">
        <v>2</v>
      </c>
      <c r="BG121" s="238">
        <v>0</v>
      </c>
      <c r="BH121" s="79">
        <v>3</v>
      </c>
      <c r="BI121" s="80">
        <v>3</v>
      </c>
      <c r="BJ121" s="79">
        <v>2</v>
      </c>
      <c r="BK121" s="80">
        <v>2</v>
      </c>
      <c r="BL121" s="79">
        <v>2</v>
      </c>
      <c r="BM121" s="80">
        <v>2</v>
      </c>
      <c r="BN121" s="79">
        <v>2</v>
      </c>
      <c r="BO121" s="80">
        <v>1</v>
      </c>
      <c r="BP121" s="79">
        <v>0</v>
      </c>
      <c r="BQ121" s="80">
        <v>0</v>
      </c>
      <c r="BR121" s="79">
        <v>0</v>
      </c>
      <c r="BS121" s="80">
        <v>0</v>
      </c>
      <c r="BT121" s="79">
        <v>2</v>
      </c>
      <c r="BU121" s="80">
        <v>0</v>
      </c>
      <c r="BV121" s="79">
        <v>4</v>
      </c>
      <c r="BW121" s="80">
        <v>4</v>
      </c>
      <c r="BX121" s="79">
        <v>1</v>
      </c>
      <c r="BY121" s="80">
        <v>1</v>
      </c>
      <c r="BZ121" s="79">
        <v>0</v>
      </c>
      <c r="CA121" s="80">
        <v>0</v>
      </c>
      <c r="CB121" s="79">
        <v>0</v>
      </c>
      <c r="CC121" s="80">
        <v>0</v>
      </c>
      <c r="CD121" s="79">
        <v>1</v>
      </c>
      <c r="CE121" s="80">
        <v>0</v>
      </c>
      <c r="CF121" s="79">
        <v>0</v>
      </c>
      <c r="CG121" s="80">
        <v>0</v>
      </c>
      <c r="CH121" s="79">
        <v>0</v>
      </c>
      <c r="CI121" s="80">
        <v>0</v>
      </c>
      <c r="CJ121" s="81" t="s">
        <v>27</v>
      </c>
      <c r="CK121" s="80">
        <v>1</v>
      </c>
      <c r="CL121" s="90">
        <v>0</v>
      </c>
      <c r="CM121" s="80">
        <v>0</v>
      </c>
      <c r="CN121" s="79">
        <v>0</v>
      </c>
      <c r="CO121" s="80">
        <v>0</v>
      </c>
    </row>
    <row r="122" spans="1:93" ht="12.75">
      <c r="A122" s="39"/>
      <c r="B122" s="2"/>
      <c r="C122" s="66" t="s">
        <v>148</v>
      </c>
      <c r="D122" s="79">
        <v>0</v>
      </c>
      <c r="E122" s="80">
        <v>0</v>
      </c>
      <c r="F122" s="81">
        <v>125</v>
      </c>
      <c r="G122" s="83">
        <v>0</v>
      </c>
      <c r="H122" s="79">
        <v>0</v>
      </c>
      <c r="I122" s="80">
        <v>0</v>
      </c>
      <c r="J122" s="79">
        <v>0</v>
      </c>
      <c r="K122" s="80">
        <v>0</v>
      </c>
      <c r="L122" s="79">
        <v>0</v>
      </c>
      <c r="M122" s="80">
        <v>0</v>
      </c>
      <c r="N122" s="79">
        <v>0</v>
      </c>
      <c r="O122" s="80">
        <v>0</v>
      </c>
      <c r="P122" s="79">
        <v>0</v>
      </c>
      <c r="Q122" s="80">
        <v>0</v>
      </c>
      <c r="R122" s="79">
        <v>0</v>
      </c>
      <c r="S122" s="80">
        <v>0</v>
      </c>
      <c r="T122" s="79">
        <v>0</v>
      </c>
      <c r="U122" s="80">
        <v>0</v>
      </c>
      <c r="V122" s="79">
        <v>0</v>
      </c>
      <c r="W122" s="80">
        <v>0</v>
      </c>
      <c r="X122" s="79">
        <v>0</v>
      </c>
      <c r="Y122" s="80">
        <v>0</v>
      </c>
      <c r="Z122" s="79">
        <v>0</v>
      </c>
      <c r="AA122" s="80">
        <v>0</v>
      </c>
      <c r="AB122" s="79">
        <v>0</v>
      </c>
      <c r="AC122" s="80">
        <v>0</v>
      </c>
      <c r="AD122" s="37">
        <v>0</v>
      </c>
      <c r="AE122" s="80">
        <v>0</v>
      </c>
      <c r="AF122" s="79">
        <v>0</v>
      </c>
      <c r="AG122" s="80">
        <v>0</v>
      </c>
      <c r="AH122" s="79">
        <v>0</v>
      </c>
      <c r="AI122" s="80">
        <v>0</v>
      </c>
      <c r="AJ122" s="79">
        <v>0</v>
      </c>
      <c r="AK122" s="80">
        <v>0</v>
      </c>
      <c r="AL122" s="79">
        <v>0</v>
      </c>
      <c r="AM122" s="80">
        <v>0</v>
      </c>
      <c r="AN122" s="81">
        <v>240</v>
      </c>
      <c r="AO122" s="83">
        <v>0</v>
      </c>
      <c r="AP122" s="81">
        <v>125</v>
      </c>
      <c r="AQ122" s="83">
        <v>0</v>
      </c>
      <c r="AR122" s="79">
        <v>0</v>
      </c>
      <c r="AS122" s="80">
        <v>0</v>
      </c>
      <c r="AT122" s="79">
        <v>0</v>
      </c>
      <c r="AU122" s="80">
        <v>0</v>
      </c>
      <c r="AV122" s="79">
        <v>0</v>
      </c>
      <c r="AW122" s="80">
        <v>0</v>
      </c>
      <c r="AX122" s="79">
        <v>0</v>
      </c>
      <c r="AY122" s="80">
        <v>0</v>
      </c>
      <c r="AZ122" s="79">
        <v>0</v>
      </c>
      <c r="BA122" s="80">
        <v>0</v>
      </c>
      <c r="BB122" s="95">
        <v>465.36</v>
      </c>
      <c r="BC122" s="82">
        <v>232.681</v>
      </c>
      <c r="BD122" s="81">
        <v>250</v>
      </c>
      <c r="BE122" s="83">
        <v>0</v>
      </c>
      <c r="BF122" s="81">
        <v>250</v>
      </c>
      <c r="BG122" s="245">
        <v>0</v>
      </c>
      <c r="BH122" s="81">
        <v>375</v>
      </c>
      <c r="BI122" s="176" t="s">
        <v>527</v>
      </c>
      <c r="BJ122" s="81">
        <v>250</v>
      </c>
      <c r="BK122" s="83">
        <v>225.455</v>
      </c>
      <c r="BL122" s="81">
        <v>240</v>
      </c>
      <c r="BM122" s="176" t="s">
        <v>528</v>
      </c>
      <c r="BN122" s="81">
        <v>162</v>
      </c>
      <c r="BO122" s="82">
        <v>123.12</v>
      </c>
      <c r="BP122" s="79">
        <v>0</v>
      </c>
      <c r="BQ122" s="80">
        <v>0</v>
      </c>
      <c r="BR122" s="79">
        <v>0</v>
      </c>
      <c r="BS122" s="80">
        <v>0</v>
      </c>
      <c r="BT122" s="81">
        <v>250</v>
      </c>
      <c r="BU122" s="83">
        <v>0</v>
      </c>
      <c r="BV122" s="81">
        <v>417.6</v>
      </c>
      <c r="BW122" s="176" t="s">
        <v>530</v>
      </c>
      <c r="BX122" s="81">
        <v>149.1</v>
      </c>
      <c r="BY122" s="176" t="s">
        <v>654</v>
      </c>
      <c r="BZ122" s="79">
        <v>0</v>
      </c>
      <c r="CA122" s="80">
        <v>0</v>
      </c>
      <c r="CB122" s="79">
        <v>0</v>
      </c>
      <c r="CC122" s="80">
        <v>0</v>
      </c>
      <c r="CD122" s="81">
        <v>250</v>
      </c>
      <c r="CE122" s="83">
        <v>0</v>
      </c>
      <c r="CF122" s="79">
        <v>0</v>
      </c>
      <c r="CG122" s="80">
        <v>0</v>
      </c>
      <c r="CH122" s="79">
        <v>0</v>
      </c>
      <c r="CI122" s="80">
        <v>0</v>
      </c>
      <c r="CJ122" s="81">
        <v>80.95</v>
      </c>
      <c r="CK122" s="82">
        <v>97.451</v>
      </c>
      <c r="CL122" s="90">
        <v>0</v>
      </c>
      <c r="CM122" s="80">
        <v>0</v>
      </c>
      <c r="CN122" s="79">
        <v>0</v>
      </c>
      <c r="CO122" s="80">
        <v>0</v>
      </c>
    </row>
    <row r="123" spans="1:93" ht="12.75">
      <c r="A123" s="38" t="s">
        <v>21</v>
      </c>
      <c r="B123" s="1" t="s">
        <v>170</v>
      </c>
      <c r="C123" s="65" t="s">
        <v>162</v>
      </c>
      <c r="D123" s="79">
        <v>0</v>
      </c>
      <c r="E123" s="80">
        <v>0</v>
      </c>
      <c r="F123" s="79">
        <v>0</v>
      </c>
      <c r="G123" s="80">
        <v>0</v>
      </c>
      <c r="H123" s="79">
        <v>0</v>
      </c>
      <c r="I123" s="80">
        <v>0</v>
      </c>
      <c r="J123" s="79">
        <v>0</v>
      </c>
      <c r="K123" s="80">
        <v>0</v>
      </c>
      <c r="L123" s="79">
        <v>0</v>
      </c>
      <c r="M123" s="80">
        <v>0</v>
      </c>
      <c r="N123" s="79">
        <v>0</v>
      </c>
      <c r="O123" s="80">
        <v>0</v>
      </c>
      <c r="P123" s="79">
        <v>0</v>
      </c>
      <c r="Q123" s="80">
        <v>0</v>
      </c>
      <c r="R123" s="79">
        <v>0</v>
      </c>
      <c r="S123" s="80">
        <v>0</v>
      </c>
      <c r="T123" s="79">
        <v>0</v>
      </c>
      <c r="U123" s="80">
        <v>0</v>
      </c>
      <c r="V123" s="79">
        <v>0</v>
      </c>
      <c r="W123" s="80">
        <v>0</v>
      </c>
      <c r="X123" s="79">
        <v>0</v>
      </c>
      <c r="Y123" s="80">
        <v>0</v>
      </c>
      <c r="Z123" s="79">
        <v>0</v>
      </c>
      <c r="AA123" s="80">
        <v>0</v>
      </c>
      <c r="AB123" s="79">
        <v>0</v>
      </c>
      <c r="AC123" s="80">
        <v>2</v>
      </c>
      <c r="AD123" s="37">
        <v>0</v>
      </c>
      <c r="AE123" s="80">
        <v>0</v>
      </c>
      <c r="AF123" s="79">
        <v>0</v>
      </c>
      <c r="AG123" s="80">
        <v>0</v>
      </c>
      <c r="AH123" s="79">
        <v>0</v>
      </c>
      <c r="AI123" s="80">
        <v>0</v>
      </c>
      <c r="AJ123" s="79">
        <v>0</v>
      </c>
      <c r="AK123" s="80">
        <v>0</v>
      </c>
      <c r="AL123" s="79">
        <v>0</v>
      </c>
      <c r="AM123" s="80">
        <v>0</v>
      </c>
      <c r="AN123" s="79">
        <v>0</v>
      </c>
      <c r="AO123" s="80">
        <v>0</v>
      </c>
      <c r="AP123" s="79">
        <v>0</v>
      </c>
      <c r="AQ123" s="80">
        <v>0</v>
      </c>
      <c r="AR123" s="79">
        <v>0</v>
      </c>
      <c r="AS123" s="80">
        <v>0</v>
      </c>
      <c r="AT123" s="79">
        <v>0</v>
      </c>
      <c r="AU123" s="80">
        <v>0</v>
      </c>
      <c r="AV123" s="79">
        <v>0</v>
      </c>
      <c r="AW123" s="80">
        <v>0</v>
      </c>
      <c r="AX123" s="79">
        <v>0</v>
      </c>
      <c r="AY123" s="80">
        <v>0</v>
      </c>
      <c r="AZ123" s="79">
        <v>0</v>
      </c>
      <c r="BA123" s="80">
        <v>0</v>
      </c>
      <c r="BB123" s="79">
        <v>0</v>
      </c>
      <c r="BC123" s="80">
        <v>0</v>
      </c>
      <c r="BD123" s="79">
        <v>0</v>
      </c>
      <c r="BE123" s="80">
        <v>0</v>
      </c>
      <c r="BF123" s="79">
        <v>0</v>
      </c>
      <c r="BG123" s="80">
        <v>0</v>
      </c>
      <c r="BH123" s="79">
        <v>0</v>
      </c>
      <c r="BI123" s="80">
        <v>0</v>
      </c>
      <c r="BJ123" s="79">
        <v>0</v>
      </c>
      <c r="BK123" s="80">
        <v>0</v>
      </c>
      <c r="BL123" s="79">
        <v>0</v>
      </c>
      <c r="BM123" s="80">
        <v>0</v>
      </c>
      <c r="BN123" s="79">
        <v>0</v>
      </c>
      <c r="BO123" s="80">
        <v>0</v>
      </c>
      <c r="BP123" s="79">
        <v>0</v>
      </c>
      <c r="BQ123" s="80">
        <v>0</v>
      </c>
      <c r="BR123" s="79">
        <v>0</v>
      </c>
      <c r="BS123" s="80">
        <v>0</v>
      </c>
      <c r="BT123" s="79">
        <v>0</v>
      </c>
      <c r="BU123" s="80">
        <v>0</v>
      </c>
      <c r="BV123" s="79">
        <v>0</v>
      </c>
      <c r="BW123" s="80">
        <v>0</v>
      </c>
      <c r="BX123" s="79">
        <v>0</v>
      </c>
      <c r="BY123" s="80">
        <v>41</v>
      </c>
      <c r="BZ123" s="79">
        <v>0</v>
      </c>
      <c r="CA123" s="80">
        <v>0</v>
      </c>
      <c r="CB123" s="79">
        <v>0</v>
      </c>
      <c r="CC123" s="80">
        <v>0</v>
      </c>
      <c r="CD123" s="79">
        <v>0</v>
      </c>
      <c r="CE123" s="80">
        <v>0</v>
      </c>
      <c r="CF123" s="79">
        <v>0</v>
      </c>
      <c r="CG123" s="80">
        <v>0</v>
      </c>
      <c r="CH123" s="79">
        <v>0</v>
      </c>
      <c r="CI123" s="80">
        <v>0</v>
      </c>
      <c r="CJ123" s="79">
        <v>0</v>
      </c>
      <c r="CK123" s="80">
        <v>0</v>
      </c>
      <c r="CL123" s="90">
        <v>0</v>
      </c>
      <c r="CM123" s="80">
        <v>0</v>
      </c>
      <c r="CN123" s="79">
        <v>0</v>
      </c>
      <c r="CO123" s="80">
        <v>0</v>
      </c>
    </row>
    <row r="124" spans="1:93" ht="12.75">
      <c r="A124" s="39"/>
      <c r="B124" s="2" t="s">
        <v>589</v>
      </c>
      <c r="C124" s="66" t="s">
        <v>148</v>
      </c>
      <c r="D124" s="79">
        <v>0</v>
      </c>
      <c r="E124" s="80">
        <v>0</v>
      </c>
      <c r="F124" s="79">
        <v>0</v>
      </c>
      <c r="G124" s="80">
        <v>0</v>
      </c>
      <c r="H124" s="79">
        <v>0</v>
      </c>
      <c r="I124" s="80">
        <v>0</v>
      </c>
      <c r="J124" s="79">
        <v>0</v>
      </c>
      <c r="K124" s="80">
        <v>0</v>
      </c>
      <c r="L124" s="79">
        <v>0</v>
      </c>
      <c r="M124" s="80">
        <v>0</v>
      </c>
      <c r="N124" s="79">
        <v>0</v>
      </c>
      <c r="O124" s="80">
        <v>0</v>
      </c>
      <c r="P124" s="79">
        <v>0</v>
      </c>
      <c r="Q124" s="80">
        <v>0</v>
      </c>
      <c r="R124" s="79">
        <v>0</v>
      </c>
      <c r="S124" s="80">
        <v>0</v>
      </c>
      <c r="T124" s="79">
        <v>0</v>
      </c>
      <c r="U124" s="80">
        <v>0</v>
      </c>
      <c r="V124" s="79">
        <v>0</v>
      </c>
      <c r="W124" s="80">
        <v>0</v>
      </c>
      <c r="X124" s="79">
        <v>0</v>
      </c>
      <c r="Y124" s="80">
        <v>0</v>
      </c>
      <c r="Z124" s="79">
        <v>0</v>
      </c>
      <c r="AA124" s="80">
        <v>0</v>
      </c>
      <c r="AB124" s="79">
        <v>0</v>
      </c>
      <c r="AC124" s="176" t="s">
        <v>635</v>
      </c>
      <c r="AD124" s="37">
        <v>0</v>
      </c>
      <c r="AE124" s="80">
        <v>0</v>
      </c>
      <c r="AF124" s="79">
        <v>0</v>
      </c>
      <c r="AG124" s="80">
        <v>0</v>
      </c>
      <c r="AH124" s="79">
        <v>0</v>
      </c>
      <c r="AI124" s="80">
        <v>0</v>
      </c>
      <c r="AJ124" s="79">
        <v>0</v>
      </c>
      <c r="AK124" s="80">
        <v>0</v>
      </c>
      <c r="AL124" s="79">
        <v>0</v>
      </c>
      <c r="AM124" s="80">
        <v>0</v>
      </c>
      <c r="AN124" s="79">
        <v>0</v>
      </c>
      <c r="AO124" s="80">
        <v>0</v>
      </c>
      <c r="AP124" s="79">
        <v>0</v>
      </c>
      <c r="AQ124" s="80">
        <v>0</v>
      </c>
      <c r="AR124" s="79">
        <v>0</v>
      </c>
      <c r="AS124" s="80">
        <v>0</v>
      </c>
      <c r="AT124" s="79">
        <v>0</v>
      </c>
      <c r="AU124" s="80">
        <v>0</v>
      </c>
      <c r="AV124" s="79">
        <v>0</v>
      </c>
      <c r="AW124" s="80">
        <v>0</v>
      </c>
      <c r="AX124" s="79">
        <v>0</v>
      </c>
      <c r="AY124" s="80">
        <v>0</v>
      </c>
      <c r="AZ124" s="79">
        <v>0</v>
      </c>
      <c r="BA124" s="80">
        <v>0</v>
      </c>
      <c r="BB124" s="79">
        <v>0</v>
      </c>
      <c r="BC124" s="80">
        <v>0</v>
      </c>
      <c r="BD124" s="79">
        <v>0</v>
      </c>
      <c r="BE124" s="80">
        <v>0</v>
      </c>
      <c r="BF124" s="79">
        <v>0</v>
      </c>
      <c r="BG124" s="80">
        <v>0</v>
      </c>
      <c r="BH124" s="79">
        <v>0</v>
      </c>
      <c r="BI124" s="80">
        <v>0</v>
      </c>
      <c r="BJ124" s="79">
        <v>0</v>
      </c>
      <c r="BK124" s="80">
        <v>0</v>
      </c>
      <c r="BL124" s="79">
        <v>0</v>
      </c>
      <c r="BM124" s="80">
        <v>0</v>
      </c>
      <c r="BN124" s="79">
        <v>0</v>
      </c>
      <c r="BO124" s="80">
        <v>0</v>
      </c>
      <c r="BP124" s="79">
        <v>0</v>
      </c>
      <c r="BQ124" s="80">
        <v>0</v>
      </c>
      <c r="BR124" s="79">
        <v>0</v>
      </c>
      <c r="BS124" s="80">
        <v>0</v>
      </c>
      <c r="BT124" s="79">
        <v>0</v>
      </c>
      <c r="BU124" s="80">
        <v>0</v>
      </c>
      <c r="BV124" s="79">
        <v>0</v>
      </c>
      <c r="BW124" s="80">
        <v>0</v>
      </c>
      <c r="BX124" s="79">
        <v>0</v>
      </c>
      <c r="BY124" s="176">
        <v>7.059</v>
      </c>
      <c r="BZ124" s="79">
        <v>0</v>
      </c>
      <c r="CA124" s="80">
        <v>0</v>
      </c>
      <c r="CB124" s="79">
        <v>0</v>
      </c>
      <c r="CC124" s="80">
        <v>0</v>
      </c>
      <c r="CD124" s="79">
        <v>0</v>
      </c>
      <c r="CE124" s="80">
        <v>0</v>
      </c>
      <c r="CF124" s="79">
        <v>0</v>
      </c>
      <c r="CG124" s="80">
        <v>0</v>
      </c>
      <c r="CH124" s="79">
        <v>0</v>
      </c>
      <c r="CI124" s="80">
        <v>0</v>
      </c>
      <c r="CJ124" s="79">
        <v>0</v>
      </c>
      <c r="CK124" s="80">
        <v>0</v>
      </c>
      <c r="CL124" s="90">
        <v>0</v>
      </c>
      <c r="CM124" s="80">
        <v>0</v>
      </c>
      <c r="CN124" s="79">
        <v>0</v>
      </c>
      <c r="CO124" s="80">
        <v>0</v>
      </c>
    </row>
    <row r="125" spans="1:93" ht="54.75" customHeight="1">
      <c r="A125" s="38" t="s">
        <v>22</v>
      </c>
      <c r="B125" s="1" t="s">
        <v>535</v>
      </c>
      <c r="C125" s="65" t="s">
        <v>5</v>
      </c>
      <c r="D125" s="79">
        <v>0</v>
      </c>
      <c r="E125" s="80">
        <v>0</v>
      </c>
      <c r="F125" s="84" t="s">
        <v>493</v>
      </c>
      <c r="G125" s="80">
        <v>0</v>
      </c>
      <c r="H125" s="79">
        <v>0</v>
      </c>
      <c r="I125" s="80">
        <v>0</v>
      </c>
      <c r="J125" s="79">
        <v>0</v>
      </c>
      <c r="K125" s="80">
        <v>0</v>
      </c>
      <c r="L125" s="79">
        <v>0</v>
      </c>
      <c r="M125" s="80">
        <v>0</v>
      </c>
      <c r="N125" s="79">
        <v>0</v>
      </c>
      <c r="O125" s="80">
        <v>0</v>
      </c>
      <c r="P125" s="81">
        <v>2.5</v>
      </c>
      <c r="Q125" s="83">
        <v>0</v>
      </c>
      <c r="R125" s="79">
        <v>0</v>
      </c>
      <c r="S125" s="80">
        <v>0</v>
      </c>
      <c r="T125" s="79">
        <v>0</v>
      </c>
      <c r="U125" s="80" t="s">
        <v>492</v>
      </c>
      <c r="V125" s="79">
        <v>0</v>
      </c>
      <c r="W125" s="80">
        <v>0</v>
      </c>
      <c r="X125" s="79">
        <v>0</v>
      </c>
      <c r="Y125" s="80">
        <v>0</v>
      </c>
      <c r="Z125" s="79">
        <v>0</v>
      </c>
      <c r="AA125" s="80">
        <v>0</v>
      </c>
      <c r="AB125" s="79">
        <v>2</v>
      </c>
      <c r="AC125" s="80">
        <v>0</v>
      </c>
      <c r="AD125" s="37">
        <v>0</v>
      </c>
      <c r="AE125" s="80">
        <v>0</v>
      </c>
      <c r="AF125" s="79">
        <v>0</v>
      </c>
      <c r="AG125" s="80">
        <v>0</v>
      </c>
      <c r="AH125" s="79">
        <v>2</v>
      </c>
      <c r="AI125" s="80">
        <v>0</v>
      </c>
      <c r="AJ125" s="79">
        <v>0</v>
      </c>
      <c r="AK125" s="80">
        <v>0</v>
      </c>
      <c r="AL125" s="79">
        <v>0</v>
      </c>
      <c r="AM125" s="80">
        <v>0</v>
      </c>
      <c r="AN125" s="79">
        <v>0</v>
      </c>
      <c r="AO125" s="80">
        <v>0</v>
      </c>
      <c r="AP125" s="79">
        <v>0</v>
      </c>
      <c r="AQ125" s="80">
        <v>0</v>
      </c>
      <c r="AR125" s="79">
        <v>0</v>
      </c>
      <c r="AS125" s="80">
        <v>0</v>
      </c>
      <c r="AT125" s="79">
        <v>0</v>
      </c>
      <c r="AU125" s="80">
        <v>0</v>
      </c>
      <c r="AV125" s="79">
        <v>0</v>
      </c>
      <c r="AW125" s="80">
        <v>0</v>
      </c>
      <c r="AX125" s="79">
        <v>0</v>
      </c>
      <c r="AY125" s="80">
        <v>0</v>
      </c>
      <c r="AZ125" s="79">
        <v>10</v>
      </c>
      <c r="BA125" s="80">
        <v>0</v>
      </c>
      <c r="BB125" s="81">
        <v>200</v>
      </c>
      <c r="BC125" s="83">
        <v>30</v>
      </c>
      <c r="BD125" s="79">
        <v>0</v>
      </c>
      <c r="BE125" s="80">
        <v>0</v>
      </c>
      <c r="BF125" s="79">
        <v>1</v>
      </c>
      <c r="BG125" s="80">
        <v>0</v>
      </c>
      <c r="BH125" s="79">
        <v>0</v>
      </c>
      <c r="BI125" s="80">
        <v>0</v>
      </c>
      <c r="BJ125" s="79">
        <v>0</v>
      </c>
      <c r="BK125" s="80">
        <v>0</v>
      </c>
      <c r="BL125" s="79">
        <v>0</v>
      </c>
      <c r="BM125" s="176">
        <v>2</v>
      </c>
      <c r="BN125" s="79">
        <v>0</v>
      </c>
      <c r="BO125" s="80">
        <v>0</v>
      </c>
      <c r="BP125" s="79">
        <v>0</v>
      </c>
      <c r="BQ125" s="80" t="s">
        <v>641</v>
      </c>
      <c r="BR125" s="79">
        <v>0</v>
      </c>
      <c r="BS125" s="80">
        <v>0</v>
      </c>
      <c r="BT125" s="79">
        <v>0</v>
      </c>
      <c r="BU125" s="80">
        <v>0</v>
      </c>
      <c r="BV125" s="79">
        <v>0</v>
      </c>
      <c r="BW125" s="80">
        <v>0</v>
      </c>
      <c r="BX125" s="79">
        <v>0</v>
      </c>
      <c r="BY125" s="80">
        <v>0</v>
      </c>
      <c r="BZ125" s="79">
        <v>0</v>
      </c>
      <c r="CA125" s="80">
        <v>0</v>
      </c>
      <c r="CB125" s="79">
        <v>0</v>
      </c>
      <c r="CC125" s="80">
        <v>0</v>
      </c>
      <c r="CD125" s="79">
        <v>0</v>
      </c>
      <c r="CE125" s="80">
        <v>0</v>
      </c>
      <c r="CF125" s="79">
        <v>0</v>
      </c>
      <c r="CG125" s="80">
        <v>0</v>
      </c>
      <c r="CH125" s="81" t="s">
        <v>27</v>
      </c>
      <c r="CI125" s="83">
        <v>0</v>
      </c>
      <c r="CJ125" s="242" t="s">
        <v>536</v>
      </c>
      <c r="CK125" s="83">
        <v>95.2</v>
      </c>
      <c r="CL125" s="90">
        <v>0</v>
      </c>
      <c r="CM125" s="80">
        <v>0</v>
      </c>
      <c r="CN125" s="79">
        <v>0</v>
      </c>
      <c r="CO125" s="80">
        <v>0</v>
      </c>
    </row>
    <row r="126" spans="1:93" ht="12.75">
      <c r="A126" s="39"/>
      <c r="B126" s="2" t="s">
        <v>300</v>
      </c>
      <c r="C126" s="66" t="s">
        <v>148</v>
      </c>
      <c r="D126" s="79">
        <v>0</v>
      </c>
      <c r="E126" s="80">
        <v>0</v>
      </c>
      <c r="F126" s="95">
        <f>0.75+3*0.972</f>
        <v>3.666</v>
      </c>
      <c r="G126" s="82">
        <v>0</v>
      </c>
      <c r="H126" s="79">
        <v>0</v>
      </c>
      <c r="I126" s="80">
        <v>0</v>
      </c>
      <c r="J126" s="79">
        <v>0</v>
      </c>
      <c r="K126" s="80">
        <v>0</v>
      </c>
      <c r="L126" s="79">
        <v>0</v>
      </c>
      <c r="M126" s="80">
        <v>0</v>
      </c>
      <c r="N126" s="79">
        <v>0</v>
      </c>
      <c r="O126" s="80">
        <v>0</v>
      </c>
      <c r="P126" s="81">
        <v>0.8</v>
      </c>
      <c r="Q126" s="83">
        <v>0</v>
      </c>
      <c r="R126" s="79">
        <v>0</v>
      </c>
      <c r="S126" s="80">
        <v>0</v>
      </c>
      <c r="T126" s="79">
        <v>0</v>
      </c>
      <c r="U126" s="176">
        <v>8.587</v>
      </c>
      <c r="V126" s="79">
        <v>0</v>
      </c>
      <c r="W126" s="80">
        <v>0</v>
      </c>
      <c r="X126" s="79">
        <v>0</v>
      </c>
      <c r="Y126" s="80">
        <v>0</v>
      </c>
      <c r="Z126" s="79">
        <v>0</v>
      </c>
      <c r="AA126" s="80">
        <v>0</v>
      </c>
      <c r="AB126" s="81">
        <f>AB125*0.75</f>
        <v>1.5</v>
      </c>
      <c r="AC126" s="83">
        <v>0</v>
      </c>
      <c r="AD126" s="37">
        <v>0</v>
      </c>
      <c r="AE126" s="80">
        <v>0</v>
      </c>
      <c r="AF126" s="79">
        <v>0</v>
      </c>
      <c r="AG126" s="80">
        <v>0</v>
      </c>
      <c r="AH126" s="81">
        <f>AH125*0.75</f>
        <v>1.5</v>
      </c>
      <c r="AI126" s="83">
        <v>0</v>
      </c>
      <c r="AJ126" s="79">
        <v>0</v>
      </c>
      <c r="AK126" s="80">
        <v>0</v>
      </c>
      <c r="AL126" s="79">
        <v>0</v>
      </c>
      <c r="AM126" s="80">
        <v>0</v>
      </c>
      <c r="AN126" s="79">
        <v>0</v>
      </c>
      <c r="AO126" s="80">
        <v>0</v>
      </c>
      <c r="AP126" s="79">
        <v>0</v>
      </c>
      <c r="AQ126" s="80">
        <v>0</v>
      </c>
      <c r="AR126" s="79">
        <v>0</v>
      </c>
      <c r="AS126" s="80">
        <v>0</v>
      </c>
      <c r="AT126" s="79">
        <v>0</v>
      </c>
      <c r="AU126" s="80">
        <v>0</v>
      </c>
      <c r="AV126" s="79">
        <v>0</v>
      </c>
      <c r="AW126" s="80">
        <v>0</v>
      </c>
      <c r="AX126" s="79">
        <v>0</v>
      </c>
      <c r="AY126" s="80">
        <v>0</v>
      </c>
      <c r="AZ126" s="81">
        <f>AZ125*0.75</f>
        <v>7.5</v>
      </c>
      <c r="BA126" s="83">
        <v>0</v>
      </c>
      <c r="BB126" s="81">
        <v>61.75</v>
      </c>
      <c r="BC126" s="82">
        <v>12.737</v>
      </c>
      <c r="BD126" s="79">
        <v>0</v>
      </c>
      <c r="BE126" s="80">
        <v>0</v>
      </c>
      <c r="BF126" s="102">
        <v>0.75</v>
      </c>
      <c r="BG126" s="103">
        <v>0</v>
      </c>
      <c r="BH126" s="79">
        <v>0</v>
      </c>
      <c r="BI126" s="80">
        <v>0</v>
      </c>
      <c r="BJ126" s="79">
        <v>0</v>
      </c>
      <c r="BK126" s="80">
        <v>0</v>
      </c>
      <c r="BL126" s="79">
        <v>0</v>
      </c>
      <c r="BM126" s="176">
        <v>0.868</v>
      </c>
      <c r="BN126" s="79">
        <v>0</v>
      </c>
      <c r="BO126" s="80">
        <v>0</v>
      </c>
      <c r="BP126" s="79">
        <v>0</v>
      </c>
      <c r="BQ126" s="176">
        <v>0.606</v>
      </c>
      <c r="BR126" s="79">
        <v>0</v>
      </c>
      <c r="BS126" s="80">
        <v>0</v>
      </c>
      <c r="BT126" s="79">
        <v>0</v>
      </c>
      <c r="BU126" s="80">
        <v>0</v>
      </c>
      <c r="BV126" s="79">
        <v>0</v>
      </c>
      <c r="BW126" s="80">
        <v>0</v>
      </c>
      <c r="BX126" s="79">
        <v>0</v>
      </c>
      <c r="BY126" s="80">
        <v>0</v>
      </c>
      <c r="BZ126" s="79">
        <v>0</v>
      </c>
      <c r="CA126" s="80">
        <v>0</v>
      </c>
      <c r="CB126" s="79">
        <v>0</v>
      </c>
      <c r="CC126" s="80">
        <v>0</v>
      </c>
      <c r="CD126" s="79">
        <v>0</v>
      </c>
      <c r="CE126" s="80">
        <v>0</v>
      </c>
      <c r="CF126" s="79">
        <v>0</v>
      </c>
      <c r="CG126" s="80">
        <v>0</v>
      </c>
      <c r="CH126" s="81">
        <v>0.75</v>
      </c>
      <c r="CI126" s="83">
        <v>0</v>
      </c>
      <c r="CJ126" s="175">
        <v>173.183</v>
      </c>
      <c r="CK126" s="83">
        <v>106.811</v>
      </c>
      <c r="CL126" s="90">
        <v>0</v>
      </c>
      <c r="CM126" s="80">
        <v>0</v>
      </c>
      <c r="CN126" s="79">
        <v>0</v>
      </c>
      <c r="CO126" s="80">
        <v>0</v>
      </c>
    </row>
    <row r="127" spans="1:93" ht="12.75">
      <c r="A127" s="38" t="s">
        <v>23</v>
      </c>
      <c r="B127" s="1" t="s">
        <v>173</v>
      </c>
      <c r="C127" s="65" t="s">
        <v>5</v>
      </c>
      <c r="D127" s="79">
        <v>0</v>
      </c>
      <c r="E127" s="80">
        <v>0</v>
      </c>
      <c r="F127" s="79">
        <v>0</v>
      </c>
      <c r="G127" s="80">
        <v>0</v>
      </c>
      <c r="H127" s="79">
        <v>0</v>
      </c>
      <c r="I127" s="80">
        <v>0</v>
      </c>
      <c r="J127" s="79">
        <v>0</v>
      </c>
      <c r="K127" s="80">
        <v>6</v>
      </c>
      <c r="L127" s="79">
        <v>0</v>
      </c>
      <c r="M127" s="80">
        <v>0</v>
      </c>
      <c r="N127" s="79">
        <v>0</v>
      </c>
      <c r="O127" s="80">
        <v>0</v>
      </c>
      <c r="P127" s="79">
        <v>8</v>
      </c>
      <c r="Q127" s="80" t="s">
        <v>494</v>
      </c>
      <c r="R127" s="79">
        <v>0</v>
      </c>
      <c r="S127" s="80">
        <v>1.5</v>
      </c>
      <c r="T127" s="79">
        <v>0</v>
      </c>
      <c r="U127" s="80">
        <v>0</v>
      </c>
      <c r="V127" s="79">
        <v>0</v>
      </c>
      <c r="W127" s="80">
        <v>0</v>
      </c>
      <c r="X127" s="79">
        <v>0</v>
      </c>
      <c r="Y127" s="80">
        <v>5</v>
      </c>
      <c r="Z127" s="79">
        <v>0</v>
      </c>
      <c r="AA127" s="80">
        <v>0</v>
      </c>
      <c r="AB127" s="79">
        <v>0</v>
      </c>
      <c r="AC127" s="80">
        <v>0</v>
      </c>
      <c r="AD127" s="37">
        <v>0</v>
      </c>
      <c r="AE127" s="80">
        <v>0</v>
      </c>
      <c r="AF127" s="79">
        <v>0</v>
      </c>
      <c r="AG127" s="176">
        <v>2.2</v>
      </c>
      <c r="AH127" s="79">
        <v>0</v>
      </c>
      <c r="AI127" s="176">
        <v>3</v>
      </c>
      <c r="AJ127" s="79">
        <v>0</v>
      </c>
      <c r="AK127" s="80">
        <v>0</v>
      </c>
      <c r="AL127" s="79">
        <v>0</v>
      </c>
      <c r="AM127" s="80">
        <v>6</v>
      </c>
      <c r="AN127" s="79">
        <v>0</v>
      </c>
      <c r="AO127" s="80">
        <v>0</v>
      </c>
      <c r="AP127" s="79">
        <v>0</v>
      </c>
      <c r="AQ127" s="80">
        <v>0</v>
      </c>
      <c r="AR127" s="79">
        <v>0</v>
      </c>
      <c r="AS127" s="80">
        <v>0</v>
      </c>
      <c r="AT127" s="79">
        <v>0</v>
      </c>
      <c r="AU127" s="80">
        <v>0</v>
      </c>
      <c r="AV127" s="79">
        <v>0</v>
      </c>
      <c r="AW127" s="80">
        <v>0</v>
      </c>
      <c r="AX127" s="81" t="s">
        <v>414</v>
      </c>
      <c r="AY127" s="83">
        <v>12.1</v>
      </c>
      <c r="AZ127" s="79">
        <v>0</v>
      </c>
      <c r="BA127" s="80">
        <v>0</v>
      </c>
      <c r="BB127" s="79">
        <v>0</v>
      </c>
      <c r="BC127" s="176">
        <v>1</v>
      </c>
      <c r="BD127" s="79">
        <v>0</v>
      </c>
      <c r="BE127" s="80">
        <v>5</v>
      </c>
      <c r="BF127" s="79">
        <v>0</v>
      </c>
      <c r="BG127" s="176">
        <v>13.5</v>
      </c>
      <c r="BH127" s="79">
        <v>0</v>
      </c>
      <c r="BI127" s="176">
        <v>19.5</v>
      </c>
      <c r="BJ127" s="79">
        <v>0</v>
      </c>
      <c r="BK127" s="98">
        <v>25</v>
      </c>
      <c r="BL127" s="79">
        <v>0</v>
      </c>
      <c r="BM127" s="80">
        <v>55</v>
      </c>
      <c r="BN127" s="79">
        <v>0</v>
      </c>
      <c r="BO127" s="176">
        <v>7.2</v>
      </c>
      <c r="BP127" s="79">
        <v>0</v>
      </c>
      <c r="BQ127" s="80">
        <v>0</v>
      </c>
      <c r="BR127" s="79">
        <v>0</v>
      </c>
      <c r="BS127" s="176" t="s">
        <v>27</v>
      </c>
      <c r="BT127" s="79">
        <v>0</v>
      </c>
      <c r="BU127" s="80">
        <v>0</v>
      </c>
      <c r="BV127" s="79">
        <v>0</v>
      </c>
      <c r="BW127" s="80">
        <v>138</v>
      </c>
      <c r="BX127" s="79">
        <v>0</v>
      </c>
      <c r="BY127" s="80">
        <v>0</v>
      </c>
      <c r="BZ127" s="81">
        <f>1.5*2.5*5</f>
        <v>18.75</v>
      </c>
      <c r="CA127" s="82">
        <v>8.6</v>
      </c>
      <c r="CB127" s="79">
        <v>0</v>
      </c>
      <c r="CC127" s="80">
        <v>0</v>
      </c>
      <c r="CD127" s="79">
        <f>5*1.2*6+11.5*2*4+2*5*6.2</f>
        <v>190</v>
      </c>
      <c r="CE127" s="176">
        <v>40</v>
      </c>
      <c r="CF127" s="79">
        <v>0</v>
      </c>
      <c r="CG127" s="98">
        <v>0.7</v>
      </c>
      <c r="CH127" s="79">
        <v>0</v>
      </c>
      <c r="CI127" s="80">
        <v>1</v>
      </c>
      <c r="CJ127" s="79">
        <v>0</v>
      </c>
      <c r="CK127" s="80">
        <v>0</v>
      </c>
      <c r="CL127" s="90">
        <v>0</v>
      </c>
      <c r="CM127" s="176">
        <v>0.2</v>
      </c>
      <c r="CN127" s="79">
        <v>0</v>
      </c>
      <c r="CO127" s="80">
        <v>0</v>
      </c>
    </row>
    <row r="128" spans="1:93" ht="12.75">
      <c r="A128" s="39"/>
      <c r="B128" s="2"/>
      <c r="C128" s="66" t="s">
        <v>148</v>
      </c>
      <c r="D128" s="79">
        <v>0</v>
      </c>
      <c r="E128" s="80">
        <v>0</v>
      </c>
      <c r="F128" s="79">
        <v>0</v>
      </c>
      <c r="G128" s="80">
        <v>0</v>
      </c>
      <c r="H128" s="79">
        <v>0</v>
      </c>
      <c r="I128" s="80">
        <v>0</v>
      </c>
      <c r="J128" s="79">
        <v>0</v>
      </c>
      <c r="K128" s="82">
        <v>1.003</v>
      </c>
      <c r="L128" s="79">
        <v>0</v>
      </c>
      <c r="M128" s="80">
        <v>0</v>
      </c>
      <c r="N128" s="79">
        <v>0</v>
      </c>
      <c r="O128" s="80">
        <v>0</v>
      </c>
      <c r="P128" s="81">
        <v>10</v>
      </c>
      <c r="Q128" s="83">
        <v>11.527</v>
      </c>
      <c r="R128" s="79">
        <v>0</v>
      </c>
      <c r="S128" s="80">
        <v>0.238</v>
      </c>
      <c r="T128" s="79">
        <v>0</v>
      </c>
      <c r="U128" s="80">
        <v>0</v>
      </c>
      <c r="V128" s="79">
        <v>0</v>
      </c>
      <c r="W128" s="80">
        <v>0</v>
      </c>
      <c r="X128" s="79">
        <v>0</v>
      </c>
      <c r="Y128" s="80">
        <v>6.108</v>
      </c>
      <c r="Z128" s="79">
        <v>0</v>
      </c>
      <c r="AA128" s="80">
        <v>0</v>
      </c>
      <c r="AB128" s="79">
        <v>0</v>
      </c>
      <c r="AC128" s="80">
        <v>0</v>
      </c>
      <c r="AD128" s="37">
        <v>0</v>
      </c>
      <c r="AE128" s="80">
        <v>0</v>
      </c>
      <c r="AF128" s="79">
        <v>0</v>
      </c>
      <c r="AG128" s="176">
        <v>0.441</v>
      </c>
      <c r="AH128" s="79">
        <v>0</v>
      </c>
      <c r="AI128" s="176">
        <v>0.476</v>
      </c>
      <c r="AJ128" s="79">
        <v>0</v>
      </c>
      <c r="AK128" s="80">
        <v>0</v>
      </c>
      <c r="AL128" s="79">
        <v>0</v>
      </c>
      <c r="AM128" s="82">
        <v>10.773</v>
      </c>
      <c r="AN128" s="79">
        <v>0</v>
      </c>
      <c r="AO128" s="80">
        <v>0</v>
      </c>
      <c r="AP128" s="79">
        <v>0</v>
      </c>
      <c r="AQ128" s="80">
        <v>0</v>
      </c>
      <c r="AR128" s="79">
        <v>0</v>
      </c>
      <c r="AS128" s="80">
        <v>0</v>
      </c>
      <c r="AT128" s="79">
        <v>0</v>
      </c>
      <c r="AU128" s="80">
        <v>0</v>
      </c>
      <c r="AV128" s="79">
        <v>0</v>
      </c>
      <c r="AW128" s="80">
        <v>0</v>
      </c>
      <c r="AX128" s="81">
        <f>4.357+3</f>
        <v>7.357</v>
      </c>
      <c r="AY128" s="82">
        <v>25.703</v>
      </c>
      <c r="AZ128" s="79">
        <v>0</v>
      </c>
      <c r="BA128" s="80">
        <v>0</v>
      </c>
      <c r="BB128" s="79">
        <v>0</v>
      </c>
      <c r="BC128" s="176">
        <v>3.906</v>
      </c>
      <c r="BD128" s="79">
        <v>0</v>
      </c>
      <c r="BE128" s="82">
        <v>35.223</v>
      </c>
      <c r="BF128" s="79">
        <v>0</v>
      </c>
      <c r="BG128" s="82">
        <v>42.871</v>
      </c>
      <c r="BH128" s="79">
        <v>0</v>
      </c>
      <c r="BI128" s="176">
        <v>47.495</v>
      </c>
      <c r="BJ128" s="79">
        <v>0</v>
      </c>
      <c r="BK128" s="82">
        <v>5.237</v>
      </c>
      <c r="BL128" s="79">
        <v>0</v>
      </c>
      <c r="BM128" s="82">
        <v>21.33</v>
      </c>
      <c r="BN128" s="79">
        <v>0</v>
      </c>
      <c r="BO128" s="176">
        <v>3.829</v>
      </c>
      <c r="BP128" s="79">
        <v>0</v>
      </c>
      <c r="BQ128" s="80">
        <v>0</v>
      </c>
      <c r="BR128" s="79">
        <v>0</v>
      </c>
      <c r="BS128" s="176" t="s">
        <v>651</v>
      </c>
      <c r="BT128" s="79">
        <v>0</v>
      </c>
      <c r="BU128" s="80">
        <v>0</v>
      </c>
      <c r="BV128" s="79">
        <v>0</v>
      </c>
      <c r="BW128" s="82">
        <v>23.63</v>
      </c>
      <c r="BX128" s="79">
        <v>0</v>
      </c>
      <c r="BY128" s="80">
        <v>0</v>
      </c>
      <c r="BZ128" s="81">
        <f>BZ127*0.7</f>
        <v>13.125</v>
      </c>
      <c r="CA128" s="176">
        <v>2.512</v>
      </c>
      <c r="CB128" s="79">
        <v>0</v>
      </c>
      <c r="CC128" s="80">
        <v>0</v>
      </c>
      <c r="CD128" s="81">
        <f>CD127*0.7</f>
        <v>133</v>
      </c>
      <c r="CE128" s="176">
        <v>13.048</v>
      </c>
      <c r="CF128" s="79">
        <v>0</v>
      </c>
      <c r="CG128" s="82">
        <v>2.768</v>
      </c>
      <c r="CH128" s="79">
        <v>0</v>
      </c>
      <c r="CI128" s="82">
        <v>4.083</v>
      </c>
      <c r="CJ128" s="79">
        <v>0</v>
      </c>
      <c r="CK128" s="80">
        <v>0</v>
      </c>
      <c r="CL128" s="90">
        <v>0</v>
      </c>
      <c r="CM128" s="176">
        <v>0.809</v>
      </c>
      <c r="CN128" s="79">
        <v>0</v>
      </c>
      <c r="CO128" s="80">
        <v>0</v>
      </c>
    </row>
    <row r="129" spans="1:93" ht="12.75">
      <c r="A129" s="38" t="s">
        <v>24</v>
      </c>
      <c r="B129" s="1" t="s">
        <v>202</v>
      </c>
      <c r="C129" s="65" t="s">
        <v>162</v>
      </c>
      <c r="D129" s="79">
        <v>0</v>
      </c>
      <c r="E129" s="80">
        <v>0</v>
      </c>
      <c r="F129" s="79">
        <v>0</v>
      </c>
      <c r="G129" s="80">
        <v>0</v>
      </c>
      <c r="H129" s="79">
        <v>0</v>
      </c>
      <c r="I129" s="80">
        <v>0</v>
      </c>
      <c r="J129" s="79">
        <v>0</v>
      </c>
      <c r="K129" s="80">
        <v>0</v>
      </c>
      <c r="L129" s="79">
        <v>0</v>
      </c>
      <c r="M129" s="80">
        <v>0</v>
      </c>
      <c r="N129" s="79">
        <v>0</v>
      </c>
      <c r="O129" s="80">
        <v>0</v>
      </c>
      <c r="P129" s="79">
        <v>0</v>
      </c>
      <c r="Q129" s="80">
        <v>0</v>
      </c>
      <c r="R129" s="79">
        <v>0</v>
      </c>
      <c r="S129" s="80">
        <v>0</v>
      </c>
      <c r="T129" s="79">
        <v>0</v>
      </c>
      <c r="U129" s="80">
        <v>0</v>
      </c>
      <c r="V129" s="79">
        <v>0</v>
      </c>
      <c r="W129" s="80">
        <v>0</v>
      </c>
      <c r="X129" s="79">
        <v>0</v>
      </c>
      <c r="Y129" s="80">
        <v>0</v>
      </c>
      <c r="Z129" s="79">
        <v>0</v>
      </c>
      <c r="AA129" s="80">
        <v>0</v>
      </c>
      <c r="AB129" s="79">
        <v>0</v>
      </c>
      <c r="AC129" s="80">
        <v>0</v>
      </c>
      <c r="AD129" s="37">
        <v>0</v>
      </c>
      <c r="AE129" s="80">
        <v>0</v>
      </c>
      <c r="AF129" s="79">
        <v>0</v>
      </c>
      <c r="AG129" s="80">
        <v>0</v>
      </c>
      <c r="AH129" s="79">
        <v>0</v>
      </c>
      <c r="AI129" s="80">
        <v>0</v>
      </c>
      <c r="AJ129" s="79">
        <v>0</v>
      </c>
      <c r="AK129" s="80">
        <v>0</v>
      </c>
      <c r="AL129" s="79">
        <v>0</v>
      </c>
      <c r="AM129" s="80">
        <v>0</v>
      </c>
      <c r="AN129" s="79">
        <v>0</v>
      </c>
      <c r="AO129" s="80">
        <v>0</v>
      </c>
      <c r="AP129" s="79">
        <v>0</v>
      </c>
      <c r="AQ129" s="80">
        <v>0</v>
      </c>
      <c r="AR129" s="79">
        <v>0</v>
      </c>
      <c r="AS129" s="80">
        <v>0</v>
      </c>
      <c r="AT129" s="79">
        <v>0</v>
      </c>
      <c r="AU129" s="80">
        <v>0</v>
      </c>
      <c r="AV129" s="79">
        <v>0</v>
      </c>
      <c r="AW129" s="80">
        <v>0</v>
      </c>
      <c r="AX129" s="79">
        <v>0</v>
      </c>
      <c r="AY129" s="80">
        <v>0</v>
      </c>
      <c r="AZ129" s="79">
        <v>0</v>
      </c>
      <c r="BA129" s="80">
        <v>0</v>
      </c>
      <c r="BB129" s="79">
        <v>40</v>
      </c>
      <c r="BC129" s="80">
        <v>0</v>
      </c>
      <c r="BD129" s="79">
        <v>0</v>
      </c>
      <c r="BE129" s="80">
        <v>0</v>
      </c>
      <c r="BF129" s="79">
        <v>0</v>
      </c>
      <c r="BG129" s="80">
        <v>0</v>
      </c>
      <c r="BH129" s="79">
        <v>0</v>
      </c>
      <c r="BI129" s="80">
        <v>0</v>
      </c>
      <c r="BJ129" s="79">
        <v>0</v>
      </c>
      <c r="BK129" s="80">
        <v>0</v>
      </c>
      <c r="BL129" s="79">
        <v>0</v>
      </c>
      <c r="BM129" s="80">
        <v>0</v>
      </c>
      <c r="BN129" s="79">
        <v>0</v>
      </c>
      <c r="BO129" s="80">
        <v>0</v>
      </c>
      <c r="BP129" s="79">
        <v>0</v>
      </c>
      <c r="BQ129" s="80">
        <v>0</v>
      </c>
      <c r="BR129" s="79">
        <v>0</v>
      </c>
      <c r="BS129" s="80">
        <v>0</v>
      </c>
      <c r="BT129" s="79">
        <v>0</v>
      </c>
      <c r="BU129" s="80">
        <v>0</v>
      </c>
      <c r="BV129" s="79">
        <v>0</v>
      </c>
      <c r="BW129" s="80">
        <v>0</v>
      </c>
      <c r="BX129" s="79">
        <v>0</v>
      </c>
      <c r="BY129" s="80">
        <v>0</v>
      </c>
      <c r="BZ129" s="79">
        <v>0</v>
      </c>
      <c r="CA129" s="80">
        <v>0</v>
      </c>
      <c r="CB129" s="79">
        <v>0</v>
      </c>
      <c r="CC129" s="80">
        <v>0</v>
      </c>
      <c r="CD129" s="79">
        <v>24</v>
      </c>
      <c r="CE129" s="80">
        <v>0</v>
      </c>
      <c r="CF129" s="79">
        <v>0</v>
      </c>
      <c r="CG129" s="80">
        <v>0</v>
      </c>
      <c r="CH129" s="79">
        <v>0</v>
      </c>
      <c r="CI129" s="80">
        <v>0</v>
      </c>
      <c r="CJ129" s="79">
        <v>0</v>
      </c>
      <c r="CK129" s="80">
        <v>0</v>
      </c>
      <c r="CL129" s="90">
        <v>0</v>
      </c>
      <c r="CM129" s="80">
        <v>0</v>
      </c>
      <c r="CN129" s="79">
        <v>0</v>
      </c>
      <c r="CO129" s="80">
        <v>0</v>
      </c>
    </row>
    <row r="130" spans="1:93" ht="12.75">
      <c r="A130" s="39"/>
      <c r="B130" s="2" t="s">
        <v>175</v>
      </c>
      <c r="C130" s="66" t="s">
        <v>148</v>
      </c>
      <c r="D130" s="79">
        <v>0</v>
      </c>
      <c r="E130" s="80">
        <v>0</v>
      </c>
      <c r="F130" s="79">
        <v>0</v>
      </c>
      <c r="G130" s="80">
        <v>0</v>
      </c>
      <c r="H130" s="79">
        <v>0</v>
      </c>
      <c r="I130" s="80">
        <v>0</v>
      </c>
      <c r="J130" s="79">
        <v>0</v>
      </c>
      <c r="K130" s="80">
        <v>0</v>
      </c>
      <c r="L130" s="79">
        <v>0</v>
      </c>
      <c r="M130" s="80">
        <v>0</v>
      </c>
      <c r="N130" s="79">
        <v>0</v>
      </c>
      <c r="O130" s="80">
        <v>0</v>
      </c>
      <c r="P130" s="79">
        <v>0</v>
      </c>
      <c r="Q130" s="80">
        <v>0</v>
      </c>
      <c r="R130" s="79">
        <v>0</v>
      </c>
      <c r="S130" s="80">
        <v>0</v>
      </c>
      <c r="T130" s="79">
        <v>0</v>
      </c>
      <c r="U130" s="80">
        <v>0</v>
      </c>
      <c r="V130" s="79">
        <v>0</v>
      </c>
      <c r="W130" s="80">
        <v>0</v>
      </c>
      <c r="X130" s="79">
        <v>0</v>
      </c>
      <c r="Y130" s="80">
        <v>0</v>
      </c>
      <c r="Z130" s="79">
        <v>0</v>
      </c>
      <c r="AA130" s="80">
        <v>0</v>
      </c>
      <c r="AB130" s="79">
        <v>0</v>
      </c>
      <c r="AC130" s="80">
        <v>0</v>
      </c>
      <c r="AD130" s="37">
        <v>0</v>
      </c>
      <c r="AE130" s="80">
        <v>0</v>
      </c>
      <c r="AF130" s="79">
        <v>0</v>
      </c>
      <c r="AG130" s="80">
        <v>0</v>
      </c>
      <c r="AH130" s="79">
        <v>0</v>
      </c>
      <c r="AI130" s="80">
        <v>0</v>
      </c>
      <c r="AJ130" s="79">
        <v>0</v>
      </c>
      <c r="AK130" s="80">
        <v>0</v>
      </c>
      <c r="AL130" s="79">
        <v>0</v>
      </c>
      <c r="AM130" s="80">
        <v>0</v>
      </c>
      <c r="AN130" s="79">
        <v>0</v>
      </c>
      <c r="AO130" s="80">
        <v>0</v>
      </c>
      <c r="AP130" s="79">
        <v>0</v>
      </c>
      <c r="AQ130" s="80">
        <v>0</v>
      </c>
      <c r="AR130" s="79">
        <v>0</v>
      </c>
      <c r="AS130" s="80">
        <v>0</v>
      </c>
      <c r="AT130" s="79">
        <v>0</v>
      </c>
      <c r="AU130" s="80">
        <v>0</v>
      </c>
      <c r="AV130" s="79">
        <v>0</v>
      </c>
      <c r="AW130" s="80">
        <v>0</v>
      </c>
      <c r="AX130" s="79">
        <v>0</v>
      </c>
      <c r="AY130" s="80">
        <v>0</v>
      </c>
      <c r="AZ130" s="79">
        <v>0</v>
      </c>
      <c r="BA130" s="80">
        <v>0</v>
      </c>
      <c r="BB130" s="81">
        <v>140</v>
      </c>
      <c r="BC130" s="83">
        <v>0</v>
      </c>
      <c r="BD130" s="79">
        <v>0</v>
      </c>
      <c r="BE130" s="80">
        <v>0</v>
      </c>
      <c r="BF130" s="79">
        <v>0</v>
      </c>
      <c r="BG130" s="80">
        <v>0</v>
      </c>
      <c r="BH130" s="79">
        <v>0</v>
      </c>
      <c r="BI130" s="80">
        <v>0</v>
      </c>
      <c r="BJ130" s="79">
        <v>0</v>
      </c>
      <c r="BK130" s="80">
        <v>0</v>
      </c>
      <c r="BL130" s="79">
        <v>0</v>
      </c>
      <c r="BM130" s="80">
        <v>0</v>
      </c>
      <c r="BN130" s="79">
        <v>0</v>
      </c>
      <c r="BO130" s="80">
        <v>0</v>
      </c>
      <c r="BP130" s="79">
        <v>0</v>
      </c>
      <c r="BQ130" s="80">
        <v>0</v>
      </c>
      <c r="BR130" s="79">
        <v>0</v>
      </c>
      <c r="BS130" s="80">
        <v>0</v>
      </c>
      <c r="BT130" s="79">
        <v>0</v>
      </c>
      <c r="BU130" s="80">
        <v>0</v>
      </c>
      <c r="BV130" s="79">
        <v>0</v>
      </c>
      <c r="BW130" s="80">
        <v>0</v>
      </c>
      <c r="BX130" s="79">
        <v>0</v>
      </c>
      <c r="BY130" s="80">
        <v>0</v>
      </c>
      <c r="BZ130" s="79">
        <v>0</v>
      </c>
      <c r="CA130" s="80">
        <v>0</v>
      </c>
      <c r="CB130" s="79">
        <v>0</v>
      </c>
      <c r="CC130" s="80">
        <v>0</v>
      </c>
      <c r="CD130" s="81">
        <v>87</v>
      </c>
      <c r="CE130" s="83">
        <v>0</v>
      </c>
      <c r="CF130" s="79">
        <v>0</v>
      </c>
      <c r="CG130" s="80">
        <v>0</v>
      </c>
      <c r="CH130" s="79">
        <v>0</v>
      </c>
      <c r="CI130" s="80">
        <v>0</v>
      </c>
      <c r="CJ130" s="79">
        <v>0</v>
      </c>
      <c r="CK130" s="80">
        <v>0</v>
      </c>
      <c r="CL130" s="90">
        <v>0</v>
      </c>
      <c r="CM130" s="80">
        <v>0</v>
      </c>
      <c r="CN130" s="79">
        <v>0</v>
      </c>
      <c r="CO130" s="80">
        <v>0</v>
      </c>
    </row>
    <row r="131" spans="1:93" ht="12.75">
      <c r="A131" s="38" t="s">
        <v>33</v>
      </c>
      <c r="B131" s="1" t="s">
        <v>176</v>
      </c>
      <c r="C131" s="65" t="s">
        <v>177</v>
      </c>
      <c r="D131" s="79">
        <v>0</v>
      </c>
      <c r="E131" s="80">
        <v>0</v>
      </c>
      <c r="F131" s="79">
        <v>0</v>
      </c>
      <c r="G131" s="80">
        <v>0</v>
      </c>
      <c r="H131" s="79">
        <v>0</v>
      </c>
      <c r="I131" s="80">
        <v>0</v>
      </c>
      <c r="J131" s="79">
        <v>0</v>
      </c>
      <c r="K131" s="80">
        <v>0</v>
      </c>
      <c r="L131" s="79">
        <v>0</v>
      </c>
      <c r="M131" s="80">
        <v>0</v>
      </c>
      <c r="N131" s="79">
        <v>0</v>
      </c>
      <c r="O131" s="80">
        <v>0</v>
      </c>
      <c r="P131" s="79">
        <v>0</v>
      </c>
      <c r="Q131" s="80">
        <v>0</v>
      </c>
      <c r="R131" s="79">
        <v>0</v>
      </c>
      <c r="S131" s="80">
        <v>0</v>
      </c>
      <c r="T131" s="79">
        <v>15</v>
      </c>
      <c r="U131" s="98">
        <v>22.7</v>
      </c>
      <c r="V131" s="79">
        <v>0</v>
      </c>
      <c r="W131" s="80">
        <v>0</v>
      </c>
      <c r="X131" s="79">
        <v>0</v>
      </c>
      <c r="Y131" s="80">
        <v>0</v>
      </c>
      <c r="Z131" s="79">
        <v>0</v>
      </c>
      <c r="AA131" s="80">
        <v>0</v>
      </c>
      <c r="AB131" s="79">
        <v>0</v>
      </c>
      <c r="AC131" s="80">
        <v>0</v>
      </c>
      <c r="AD131" s="37">
        <v>0</v>
      </c>
      <c r="AE131" s="80">
        <v>0</v>
      </c>
      <c r="AF131" s="79">
        <v>0</v>
      </c>
      <c r="AG131" s="80">
        <v>0</v>
      </c>
      <c r="AH131" s="79">
        <v>0</v>
      </c>
      <c r="AI131" s="80">
        <v>0</v>
      </c>
      <c r="AJ131" s="79">
        <v>0</v>
      </c>
      <c r="AK131" s="80">
        <v>0</v>
      </c>
      <c r="AL131" s="79">
        <v>0</v>
      </c>
      <c r="AM131" s="80">
        <v>0</v>
      </c>
      <c r="AN131" s="79">
        <v>0</v>
      </c>
      <c r="AO131" s="80">
        <v>0</v>
      </c>
      <c r="AP131" s="79">
        <v>0</v>
      </c>
      <c r="AQ131" s="80">
        <v>0</v>
      </c>
      <c r="AR131" s="79">
        <v>0</v>
      </c>
      <c r="AS131" s="80">
        <v>0</v>
      </c>
      <c r="AT131" s="79">
        <v>0</v>
      </c>
      <c r="AU131" s="80">
        <v>0</v>
      </c>
      <c r="AV131" s="79">
        <v>0</v>
      </c>
      <c r="AW131" s="80">
        <v>0</v>
      </c>
      <c r="AX131" s="79">
        <v>0</v>
      </c>
      <c r="AY131" s="80">
        <v>0</v>
      </c>
      <c r="AZ131" s="79">
        <v>0</v>
      </c>
      <c r="BA131" s="80">
        <v>0</v>
      </c>
      <c r="BB131" s="79">
        <v>0</v>
      </c>
      <c r="BC131" s="80">
        <v>0</v>
      </c>
      <c r="BD131" s="79">
        <v>0</v>
      </c>
      <c r="BE131" s="80">
        <v>0</v>
      </c>
      <c r="BF131" s="79">
        <v>30</v>
      </c>
      <c r="BG131" s="80">
        <v>42</v>
      </c>
      <c r="BH131" s="79">
        <v>15</v>
      </c>
      <c r="BI131" s="176">
        <v>21.7</v>
      </c>
      <c r="BJ131" s="79">
        <v>15</v>
      </c>
      <c r="BK131" s="176" t="s">
        <v>1002</v>
      </c>
      <c r="BL131" s="79">
        <v>10</v>
      </c>
      <c r="BM131" s="176">
        <v>5.4</v>
      </c>
      <c r="BN131" s="79">
        <v>10</v>
      </c>
      <c r="BO131" s="176" t="s">
        <v>638</v>
      </c>
      <c r="BP131" s="79">
        <v>0</v>
      </c>
      <c r="BQ131" s="80">
        <v>0</v>
      </c>
      <c r="BR131" s="79">
        <v>0</v>
      </c>
      <c r="BS131" s="176" t="s">
        <v>8</v>
      </c>
      <c r="BT131" s="79">
        <v>20</v>
      </c>
      <c r="BU131" s="176" t="s">
        <v>989</v>
      </c>
      <c r="BV131" s="79">
        <v>120</v>
      </c>
      <c r="BW131" s="98">
        <v>122</v>
      </c>
      <c r="BX131" s="79">
        <v>10</v>
      </c>
      <c r="BY131" s="176" t="s">
        <v>994</v>
      </c>
      <c r="BZ131" s="79">
        <v>0</v>
      </c>
      <c r="CA131" s="80">
        <v>0</v>
      </c>
      <c r="CB131" s="79">
        <v>0</v>
      </c>
      <c r="CC131" s="80">
        <v>0</v>
      </c>
      <c r="CD131" s="79">
        <v>0</v>
      </c>
      <c r="CE131" s="80">
        <v>0</v>
      </c>
      <c r="CF131" s="79">
        <v>0</v>
      </c>
      <c r="CG131" s="80">
        <v>0</v>
      </c>
      <c r="CH131" s="79">
        <v>0</v>
      </c>
      <c r="CI131" s="80">
        <v>0</v>
      </c>
      <c r="CJ131" s="79">
        <v>0</v>
      </c>
      <c r="CK131" s="80">
        <v>0</v>
      </c>
      <c r="CL131" s="90">
        <v>0</v>
      </c>
      <c r="CM131" s="80">
        <v>0</v>
      </c>
      <c r="CN131" s="79">
        <v>0</v>
      </c>
      <c r="CO131" s="80">
        <v>0</v>
      </c>
    </row>
    <row r="132" spans="1:93" ht="12.75">
      <c r="A132" s="39"/>
      <c r="B132" s="2"/>
      <c r="C132" s="66" t="s">
        <v>148</v>
      </c>
      <c r="D132" s="79">
        <v>0</v>
      </c>
      <c r="E132" s="80">
        <v>0</v>
      </c>
      <c r="F132" s="79">
        <v>0</v>
      </c>
      <c r="G132" s="80">
        <v>0</v>
      </c>
      <c r="H132" s="79">
        <v>0</v>
      </c>
      <c r="I132" s="80">
        <v>0</v>
      </c>
      <c r="J132" s="79">
        <v>0</v>
      </c>
      <c r="K132" s="80">
        <v>0</v>
      </c>
      <c r="L132" s="79">
        <v>0</v>
      </c>
      <c r="M132" s="80">
        <v>0</v>
      </c>
      <c r="N132" s="79">
        <v>0</v>
      </c>
      <c r="O132" s="80">
        <v>0</v>
      </c>
      <c r="P132" s="79">
        <v>0</v>
      </c>
      <c r="Q132" s="80">
        <v>0</v>
      </c>
      <c r="R132" s="79">
        <v>0</v>
      </c>
      <c r="S132" s="80">
        <v>0</v>
      </c>
      <c r="T132" s="81">
        <f>T131*0.85</f>
        <v>12.75</v>
      </c>
      <c r="U132" s="82">
        <v>24.064</v>
      </c>
      <c r="V132" s="79">
        <v>0</v>
      </c>
      <c r="W132" s="80">
        <v>0</v>
      </c>
      <c r="X132" s="79">
        <v>0</v>
      </c>
      <c r="Y132" s="80">
        <v>0</v>
      </c>
      <c r="Z132" s="79">
        <v>0</v>
      </c>
      <c r="AA132" s="80">
        <v>0</v>
      </c>
      <c r="AB132" s="79">
        <v>0</v>
      </c>
      <c r="AC132" s="80">
        <v>0</v>
      </c>
      <c r="AD132" s="37">
        <v>0</v>
      </c>
      <c r="AE132" s="80">
        <v>0</v>
      </c>
      <c r="AF132" s="79">
        <v>0</v>
      </c>
      <c r="AG132" s="80">
        <v>0</v>
      </c>
      <c r="AH132" s="79">
        <v>0</v>
      </c>
      <c r="AI132" s="80">
        <v>0</v>
      </c>
      <c r="AJ132" s="79">
        <v>0</v>
      </c>
      <c r="AK132" s="80">
        <v>0</v>
      </c>
      <c r="AL132" s="79">
        <v>0</v>
      </c>
      <c r="AM132" s="80">
        <v>0</v>
      </c>
      <c r="AN132" s="79">
        <v>0</v>
      </c>
      <c r="AO132" s="80">
        <v>0</v>
      </c>
      <c r="AP132" s="79">
        <v>0</v>
      </c>
      <c r="AQ132" s="80">
        <v>0</v>
      </c>
      <c r="AR132" s="79">
        <v>0</v>
      </c>
      <c r="AS132" s="80">
        <v>0</v>
      </c>
      <c r="AT132" s="79">
        <v>0</v>
      </c>
      <c r="AU132" s="80">
        <v>0</v>
      </c>
      <c r="AV132" s="79">
        <v>0</v>
      </c>
      <c r="AW132" s="80">
        <v>0</v>
      </c>
      <c r="AX132" s="79">
        <v>0</v>
      </c>
      <c r="AY132" s="80">
        <v>0</v>
      </c>
      <c r="AZ132" s="79">
        <v>0</v>
      </c>
      <c r="BA132" s="80">
        <v>0</v>
      </c>
      <c r="BB132" s="79">
        <v>0</v>
      </c>
      <c r="BC132" s="80">
        <v>0</v>
      </c>
      <c r="BD132" s="79">
        <v>0</v>
      </c>
      <c r="BE132" s="80">
        <v>0</v>
      </c>
      <c r="BF132" s="81">
        <v>25.5</v>
      </c>
      <c r="BG132" s="82">
        <v>30.582</v>
      </c>
      <c r="BH132" s="81">
        <v>12.75</v>
      </c>
      <c r="BI132" s="82">
        <v>14.47</v>
      </c>
      <c r="BJ132" s="81">
        <v>12.75</v>
      </c>
      <c r="BK132" s="176" t="s">
        <v>1003</v>
      </c>
      <c r="BL132" s="81">
        <v>8.5</v>
      </c>
      <c r="BM132" s="176">
        <v>9.209</v>
      </c>
      <c r="BN132" s="81">
        <v>8.5</v>
      </c>
      <c r="BO132" s="176" t="s">
        <v>639</v>
      </c>
      <c r="BP132" s="79">
        <v>0</v>
      </c>
      <c r="BQ132" s="80">
        <v>0</v>
      </c>
      <c r="BR132" s="79">
        <v>0</v>
      </c>
      <c r="BS132" s="82">
        <v>1.027</v>
      </c>
      <c r="BT132" s="81">
        <v>17</v>
      </c>
      <c r="BU132" s="176" t="s">
        <v>990</v>
      </c>
      <c r="BV132" s="81">
        <v>102</v>
      </c>
      <c r="BW132" s="82">
        <v>116.243</v>
      </c>
      <c r="BX132" s="81">
        <v>8.5</v>
      </c>
      <c r="BY132" s="82">
        <v>25.056</v>
      </c>
      <c r="BZ132" s="79">
        <v>0</v>
      </c>
      <c r="CA132" s="80">
        <v>0</v>
      </c>
      <c r="CB132" s="79">
        <v>0</v>
      </c>
      <c r="CC132" s="80">
        <v>0</v>
      </c>
      <c r="CD132" s="79">
        <v>0</v>
      </c>
      <c r="CE132" s="80">
        <v>0</v>
      </c>
      <c r="CF132" s="79">
        <v>0</v>
      </c>
      <c r="CG132" s="80">
        <v>0</v>
      </c>
      <c r="CH132" s="79">
        <v>0</v>
      </c>
      <c r="CI132" s="80">
        <v>0</v>
      </c>
      <c r="CJ132" s="79">
        <v>0</v>
      </c>
      <c r="CK132" s="80">
        <v>0</v>
      </c>
      <c r="CL132" s="90">
        <v>0</v>
      </c>
      <c r="CM132" s="80">
        <v>0</v>
      </c>
      <c r="CN132" s="79">
        <v>0</v>
      </c>
      <c r="CO132" s="80">
        <v>0</v>
      </c>
    </row>
    <row r="133" spans="1:93" ht="12.75">
      <c r="A133" s="38" t="s">
        <v>178</v>
      </c>
      <c r="B133" s="1" t="s">
        <v>179</v>
      </c>
      <c r="C133" s="65" t="s">
        <v>177</v>
      </c>
      <c r="D133" s="79">
        <v>0</v>
      </c>
      <c r="E133" s="98">
        <v>9.6</v>
      </c>
      <c r="F133" s="79">
        <v>0</v>
      </c>
      <c r="G133" s="80">
        <v>0</v>
      </c>
      <c r="H133" s="79">
        <v>0</v>
      </c>
      <c r="I133" s="80">
        <v>0</v>
      </c>
      <c r="J133" s="79">
        <v>0</v>
      </c>
      <c r="K133" s="176">
        <v>0.3</v>
      </c>
      <c r="L133" s="79">
        <v>0</v>
      </c>
      <c r="M133" s="80">
        <v>0</v>
      </c>
      <c r="N133" s="79">
        <v>0</v>
      </c>
      <c r="O133" s="80">
        <v>0</v>
      </c>
      <c r="P133" s="79">
        <v>0</v>
      </c>
      <c r="Q133" s="80">
        <v>6</v>
      </c>
      <c r="R133" s="79">
        <v>0</v>
      </c>
      <c r="S133" s="98">
        <v>3</v>
      </c>
      <c r="T133" s="79">
        <v>16</v>
      </c>
      <c r="U133" s="98">
        <v>20.4</v>
      </c>
      <c r="V133" s="79">
        <v>0</v>
      </c>
      <c r="W133" s="98">
        <v>1</v>
      </c>
      <c r="X133" s="79">
        <v>0</v>
      </c>
      <c r="Y133" s="98">
        <v>14.8</v>
      </c>
      <c r="Z133" s="79">
        <v>0</v>
      </c>
      <c r="AA133" s="80">
        <v>0</v>
      </c>
      <c r="AB133" s="79">
        <v>0</v>
      </c>
      <c r="AC133" s="80">
        <v>0</v>
      </c>
      <c r="AD133" s="37">
        <v>0</v>
      </c>
      <c r="AE133" s="80">
        <v>0</v>
      </c>
      <c r="AF133" s="79">
        <v>0</v>
      </c>
      <c r="AG133" s="80">
        <v>0</v>
      </c>
      <c r="AH133" s="79">
        <v>0</v>
      </c>
      <c r="AI133" s="98">
        <v>12</v>
      </c>
      <c r="AJ133" s="79">
        <v>0</v>
      </c>
      <c r="AK133" s="98">
        <v>7.7</v>
      </c>
      <c r="AL133" s="79">
        <v>0</v>
      </c>
      <c r="AM133" s="80">
        <v>7</v>
      </c>
      <c r="AN133" s="79">
        <v>30</v>
      </c>
      <c r="AO133" s="176" t="s">
        <v>537</v>
      </c>
      <c r="AP133" s="79">
        <v>0</v>
      </c>
      <c r="AQ133" s="176">
        <v>3.5</v>
      </c>
      <c r="AR133" s="79">
        <v>0</v>
      </c>
      <c r="AS133" s="98">
        <v>2</v>
      </c>
      <c r="AT133" s="79">
        <v>0</v>
      </c>
      <c r="AU133" s="176" t="s">
        <v>985</v>
      </c>
      <c r="AV133" s="79">
        <v>0</v>
      </c>
      <c r="AW133" s="80">
        <v>0</v>
      </c>
      <c r="AX133" s="79">
        <v>0</v>
      </c>
      <c r="AY133" s="176">
        <v>4</v>
      </c>
      <c r="AZ133" s="79">
        <v>0</v>
      </c>
      <c r="BA133" s="83">
        <v>1.3</v>
      </c>
      <c r="BB133" s="79">
        <v>20</v>
      </c>
      <c r="BC133" s="98">
        <v>66.4</v>
      </c>
      <c r="BD133" s="79">
        <v>0</v>
      </c>
      <c r="BE133" s="176" t="s">
        <v>998</v>
      </c>
      <c r="BF133" s="79">
        <v>0</v>
      </c>
      <c r="BG133" s="176" t="s">
        <v>645</v>
      </c>
      <c r="BH133" s="79">
        <v>10</v>
      </c>
      <c r="BI133" s="176">
        <v>2.7</v>
      </c>
      <c r="BJ133" s="79">
        <v>10</v>
      </c>
      <c r="BK133" s="176" t="s">
        <v>954</v>
      </c>
      <c r="BL133" s="79">
        <v>0</v>
      </c>
      <c r="BM133" s="176">
        <v>1.7</v>
      </c>
      <c r="BN133" s="79">
        <v>0</v>
      </c>
      <c r="BO133" s="98">
        <v>6.3</v>
      </c>
      <c r="BP133" s="79">
        <v>0</v>
      </c>
      <c r="BQ133" s="80">
        <v>172</v>
      </c>
      <c r="BR133" s="79">
        <v>0</v>
      </c>
      <c r="BS133" s="80">
        <v>0</v>
      </c>
      <c r="BT133" s="79">
        <v>0</v>
      </c>
      <c r="BU133" s="98">
        <v>17.7</v>
      </c>
      <c r="BV133" s="79">
        <v>0</v>
      </c>
      <c r="BW133" s="176">
        <v>2.2</v>
      </c>
      <c r="BX133" s="79">
        <v>0</v>
      </c>
      <c r="BY133" s="176">
        <v>8.5</v>
      </c>
      <c r="BZ133" s="79">
        <v>0</v>
      </c>
      <c r="CA133" s="98">
        <v>1.7</v>
      </c>
      <c r="CB133" s="79">
        <v>0</v>
      </c>
      <c r="CC133" s="80">
        <v>2</v>
      </c>
      <c r="CD133" s="79">
        <v>30</v>
      </c>
      <c r="CE133" s="80">
        <v>120</v>
      </c>
      <c r="CF133" s="79">
        <v>0</v>
      </c>
      <c r="CG133" s="98">
        <v>2</v>
      </c>
      <c r="CH133" s="79">
        <v>0</v>
      </c>
      <c r="CI133" s="98">
        <v>0.5</v>
      </c>
      <c r="CJ133" s="79">
        <v>0</v>
      </c>
      <c r="CK133" s="80">
        <v>0</v>
      </c>
      <c r="CL133" s="90">
        <v>0</v>
      </c>
      <c r="CM133" s="80">
        <v>0</v>
      </c>
      <c r="CN133" s="79">
        <v>0</v>
      </c>
      <c r="CO133" s="176">
        <v>2</v>
      </c>
    </row>
    <row r="134" spans="1:93" ht="12.75">
      <c r="A134" s="39"/>
      <c r="B134" s="2"/>
      <c r="C134" s="66" t="s">
        <v>148</v>
      </c>
      <c r="D134" s="79">
        <v>0</v>
      </c>
      <c r="E134" s="82">
        <v>8.403</v>
      </c>
      <c r="F134" s="79">
        <v>0</v>
      </c>
      <c r="G134" s="80">
        <v>0</v>
      </c>
      <c r="H134" s="79">
        <v>0</v>
      </c>
      <c r="I134" s="80">
        <v>0</v>
      </c>
      <c r="J134" s="79">
        <v>0</v>
      </c>
      <c r="K134" s="176" t="s">
        <v>631</v>
      </c>
      <c r="L134" s="79">
        <v>0</v>
      </c>
      <c r="M134" s="80">
        <v>0</v>
      </c>
      <c r="N134" s="79">
        <v>0</v>
      </c>
      <c r="O134" s="80">
        <v>0</v>
      </c>
      <c r="P134" s="79">
        <v>0</v>
      </c>
      <c r="Q134" s="82">
        <v>5.706</v>
      </c>
      <c r="R134" s="79">
        <v>0</v>
      </c>
      <c r="S134" s="82">
        <v>2.296</v>
      </c>
      <c r="T134" s="81">
        <f>T133*0.85</f>
        <v>13.6</v>
      </c>
      <c r="U134" s="82">
        <v>23.659</v>
      </c>
      <c r="V134" s="79">
        <v>0</v>
      </c>
      <c r="W134" s="82">
        <v>1.572</v>
      </c>
      <c r="X134" s="79">
        <v>0</v>
      </c>
      <c r="Y134" s="82">
        <v>14.333</v>
      </c>
      <c r="Z134" s="79">
        <v>0</v>
      </c>
      <c r="AA134" s="80">
        <v>0</v>
      </c>
      <c r="AB134" s="79">
        <v>0</v>
      </c>
      <c r="AC134" s="80">
        <v>0</v>
      </c>
      <c r="AD134" s="37">
        <v>0</v>
      </c>
      <c r="AE134" s="80">
        <v>0</v>
      </c>
      <c r="AF134" s="79">
        <v>0</v>
      </c>
      <c r="AG134" s="80">
        <v>0</v>
      </c>
      <c r="AH134" s="79">
        <v>0</v>
      </c>
      <c r="AI134" s="82">
        <v>10.452</v>
      </c>
      <c r="AJ134" s="79">
        <v>0</v>
      </c>
      <c r="AK134" s="82">
        <v>6.964</v>
      </c>
      <c r="AL134" s="79">
        <v>0</v>
      </c>
      <c r="AM134" s="82">
        <v>3.499</v>
      </c>
      <c r="AN134" s="81">
        <v>22</v>
      </c>
      <c r="AO134" s="176">
        <v>31.288</v>
      </c>
      <c r="AP134" s="79">
        <v>0</v>
      </c>
      <c r="AQ134" s="176">
        <v>3.2520000000000002</v>
      </c>
      <c r="AR134" s="79">
        <v>0</v>
      </c>
      <c r="AS134" s="82">
        <v>0.907</v>
      </c>
      <c r="AT134" s="79">
        <v>0</v>
      </c>
      <c r="AU134" s="176" t="s">
        <v>986</v>
      </c>
      <c r="AV134" s="79">
        <v>0</v>
      </c>
      <c r="AW134" s="80">
        <v>0</v>
      </c>
      <c r="AX134" s="79">
        <v>0</v>
      </c>
      <c r="AY134" s="176">
        <v>2.554</v>
      </c>
      <c r="AZ134" s="79">
        <v>0</v>
      </c>
      <c r="BA134" s="82">
        <v>0.584</v>
      </c>
      <c r="BB134" s="81">
        <v>17</v>
      </c>
      <c r="BC134" s="82">
        <v>55.375</v>
      </c>
      <c r="BD134" s="79">
        <v>0</v>
      </c>
      <c r="BE134" s="176" t="s">
        <v>999</v>
      </c>
      <c r="BF134" s="79">
        <v>0</v>
      </c>
      <c r="BG134" s="176" t="s">
        <v>646</v>
      </c>
      <c r="BH134" s="81">
        <v>8.5</v>
      </c>
      <c r="BI134" s="176">
        <v>2.508</v>
      </c>
      <c r="BJ134" s="81">
        <v>8.5</v>
      </c>
      <c r="BK134" s="176" t="s">
        <v>1004</v>
      </c>
      <c r="BL134" s="79">
        <v>0</v>
      </c>
      <c r="BM134" s="176">
        <v>3.31</v>
      </c>
      <c r="BN134" s="79">
        <v>0</v>
      </c>
      <c r="BO134" s="82">
        <v>7.47</v>
      </c>
      <c r="BP134" s="79">
        <v>0</v>
      </c>
      <c r="BQ134" s="82">
        <v>113.044</v>
      </c>
      <c r="BR134" s="79">
        <v>0</v>
      </c>
      <c r="BS134" s="80">
        <v>0</v>
      </c>
      <c r="BT134" s="79">
        <v>0</v>
      </c>
      <c r="BU134" s="82">
        <v>13.792</v>
      </c>
      <c r="BV134" s="79">
        <v>0</v>
      </c>
      <c r="BW134" s="176">
        <v>2.915</v>
      </c>
      <c r="BX134" s="79">
        <v>0</v>
      </c>
      <c r="BY134" s="176" t="s">
        <v>655</v>
      </c>
      <c r="BZ134" s="79">
        <v>0</v>
      </c>
      <c r="CA134" s="82">
        <v>4.682</v>
      </c>
      <c r="CB134" s="79">
        <v>0</v>
      </c>
      <c r="CC134" s="82">
        <v>2.801</v>
      </c>
      <c r="CD134" s="81">
        <f>CD133*0.85</f>
        <v>25.5</v>
      </c>
      <c r="CE134" s="176" t="s">
        <v>995</v>
      </c>
      <c r="CF134" s="79">
        <v>0</v>
      </c>
      <c r="CG134" s="82">
        <v>2.058</v>
      </c>
      <c r="CH134" s="79">
        <v>0</v>
      </c>
      <c r="CI134" s="82">
        <v>0.746</v>
      </c>
      <c r="CJ134" s="79">
        <v>0</v>
      </c>
      <c r="CK134" s="80">
        <v>0</v>
      </c>
      <c r="CL134" s="90">
        <v>0</v>
      </c>
      <c r="CM134" s="80">
        <v>0</v>
      </c>
      <c r="CN134" s="79">
        <v>0</v>
      </c>
      <c r="CO134" s="176">
        <v>6.728</v>
      </c>
    </row>
    <row r="135" spans="1:93" ht="12.75">
      <c r="A135" s="38" t="s">
        <v>181</v>
      </c>
      <c r="B135" s="1" t="s">
        <v>180</v>
      </c>
      <c r="C135" s="65" t="s">
        <v>177</v>
      </c>
      <c r="D135" s="79">
        <v>0</v>
      </c>
      <c r="E135" s="98">
        <v>3</v>
      </c>
      <c r="F135" s="79">
        <v>0</v>
      </c>
      <c r="G135" s="176">
        <v>2.4</v>
      </c>
      <c r="H135" s="79">
        <v>0</v>
      </c>
      <c r="I135" s="176" t="s">
        <v>630</v>
      </c>
      <c r="J135" s="79">
        <v>0</v>
      </c>
      <c r="K135" s="176">
        <v>0.1</v>
      </c>
      <c r="L135" s="79">
        <v>0</v>
      </c>
      <c r="M135" s="176" t="s">
        <v>632</v>
      </c>
      <c r="N135" s="79">
        <v>0</v>
      </c>
      <c r="O135" s="176" t="s">
        <v>634</v>
      </c>
      <c r="P135" s="79">
        <v>0</v>
      </c>
      <c r="Q135" s="83">
        <v>34.8</v>
      </c>
      <c r="R135" s="79">
        <v>0</v>
      </c>
      <c r="S135" s="98">
        <v>207.8</v>
      </c>
      <c r="T135" s="79">
        <v>0</v>
      </c>
      <c r="U135" s="98">
        <v>28.9</v>
      </c>
      <c r="V135" s="79">
        <v>0</v>
      </c>
      <c r="W135" s="98">
        <v>12.6</v>
      </c>
      <c r="X135" s="79">
        <v>30</v>
      </c>
      <c r="Y135" s="98">
        <v>98.2</v>
      </c>
      <c r="Z135" s="79">
        <v>0</v>
      </c>
      <c r="AA135" s="176" t="s">
        <v>980</v>
      </c>
      <c r="AB135" s="79">
        <v>0</v>
      </c>
      <c r="AC135" s="176" t="s">
        <v>981</v>
      </c>
      <c r="AD135" s="37">
        <v>0</v>
      </c>
      <c r="AE135" s="98">
        <v>0.2</v>
      </c>
      <c r="AF135" s="79">
        <v>0</v>
      </c>
      <c r="AG135" s="176" t="s">
        <v>656</v>
      </c>
      <c r="AH135" s="79">
        <v>0</v>
      </c>
      <c r="AI135" s="176">
        <v>15.7</v>
      </c>
      <c r="AJ135" s="79">
        <v>0</v>
      </c>
      <c r="AK135" s="98">
        <v>13.6</v>
      </c>
      <c r="AL135" s="79">
        <v>0</v>
      </c>
      <c r="AM135" s="176" t="s">
        <v>659</v>
      </c>
      <c r="AN135" s="79">
        <v>0</v>
      </c>
      <c r="AO135" s="98">
        <v>24</v>
      </c>
      <c r="AP135" s="79">
        <v>0</v>
      </c>
      <c r="AQ135" s="98">
        <v>19.4</v>
      </c>
      <c r="AR135" s="79">
        <v>0</v>
      </c>
      <c r="AS135" s="98">
        <v>38.7</v>
      </c>
      <c r="AT135" s="79">
        <v>0</v>
      </c>
      <c r="AU135" s="80">
        <v>0</v>
      </c>
      <c r="AV135" s="79">
        <v>0</v>
      </c>
      <c r="AW135" s="176" t="s">
        <v>18</v>
      </c>
      <c r="AX135" s="79">
        <v>0</v>
      </c>
      <c r="AY135" s="98">
        <v>17</v>
      </c>
      <c r="AZ135" s="79">
        <v>0</v>
      </c>
      <c r="BA135" s="98">
        <v>1.1</v>
      </c>
      <c r="BB135" s="79">
        <v>40</v>
      </c>
      <c r="BC135" s="98">
        <v>66.3</v>
      </c>
      <c r="BD135" s="79">
        <v>10</v>
      </c>
      <c r="BE135" s="176">
        <v>33.8</v>
      </c>
      <c r="BF135" s="79">
        <v>60</v>
      </c>
      <c r="BG135" s="176" t="s">
        <v>647</v>
      </c>
      <c r="BH135" s="79">
        <v>15</v>
      </c>
      <c r="BI135" s="176" t="s">
        <v>649</v>
      </c>
      <c r="BJ135" s="79">
        <v>20</v>
      </c>
      <c r="BK135" s="176">
        <v>10.7</v>
      </c>
      <c r="BL135" s="79">
        <v>5</v>
      </c>
      <c r="BM135" s="98">
        <v>9.1</v>
      </c>
      <c r="BN135" s="79">
        <v>0</v>
      </c>
      <c r="BO135" s="176" t="s">
        <v>640</v>
      </c>
      <c r="BP135" s="79">
        <v>0</v>
      </c>
      <c r="BQ135" s="176">
        <v>12.8</v>
      </c>
      <c r="BR135" s="79">
        <v>0</v>
      </c>
      <c r="BS135" s="98">
        <v>24.5</v>
      </c>
      <c r="BT135" s="79">
        <v>0</v>
      </c>
      <c r="BU135" s="176" t="s">
        <v>991</v>
      </c>
      <c r="BV135" s="79">
        <v>0</v>
      </c>
      <c r="BW135" s="83">
        <v>1.5</v>
      </c>
      <c r="BX135" s="79">
        <v>0</v>
      </c>
      <c r="BY135" s="176">
        <v>0.2</v>
      </c>
      <c r="BZ135" s="79">
        <v>0</v>
      </c>
      <c r="CA135" s="176" t="s">
        <v>539</v>
      </c>
      <c r="CB135" s="79">
        <v>0</v>
      </c>
      <c r="CC135" s="176">
        <v>13.5</v>
      </c>
      <c r="CD135" s="79">
        <v>0</v>
      </c>
      <c r="CE135" s="176">
        <v>6.7</v>
      </c>
      <c r="CF135" s="79">
        <v>0</v>
      </c>
      <c r="CG135" s="98">
        <v>15</v>
      </c>
      <c r="CH135" s="79">
        <v>0</v>
      </c>
      <c r="CI135" s="80">
        <v>5</v>
      </c>
      <c r="CJ135" s="79">
        <v>0</v>
      </c>
      <c r="CK135" s="83">
        <v>2.6</v>
      </c>
      <c r="CL135" s="90">
        <v>0</v>
      </c>
      <c r="CM135" s="176" t="s">
        <v>16</v>
      </c>
      <c r="CN135" s="79">
        <v>0</v>
      </c>
      <c r="CO135" s="176">
        <v>2.3</v>
      </c>
    </row>
    <row r="136" spans="1:93" ht="12.75">
      <c r="A136" s="39"/>
      <c r="B136" s="2"/>
      <c r="C136" s="66" t="s">
        <v>148</v>
      </c>
      <c r="D136" s="79">
        <v>0</v>
      </c>
      <c r="E136" s="82">
        <v>2.518</v>
      </c>
      <c r="F136" s="79">
        <v>0</v>
      </c>
      <c r="G136" s="82">
        <v>4.486</v>
      </c>
      <c r="H136" s="79">
        <v>0</v>
      </c>
      <c r="I136" s="82">
        <v>10.803</v>
      </c>
      <c r="J136" s="79">
        <v>0</v>
      </c>
      <c r="K136" s="82">
        <v>0.337</v>
      </c>
      <c r="L136" s="79">
        <v>0</v>
      </c>
      <c r="M136" s="82">
        <v>1.134</v>
      </c>
      <c r="N136" s="79">
        <v>0</v>
      </c>
      <c r="O136" s="82">
        <v>7.26</v>
      </c>
      <c r="P136" s="79">
        <v>0</v>
      </c>
      <c r="Q136" s="82">
        <v>26.811</v>
      </c>
      <c r="R136" s="79">
        <v>0</v>
      </c>
      <c r="S136" s="82">
        <v>36.725</v>
      </c>
      <c r="T136" s="79">
        <v>0</v>
      </c>
      <c r="U136" s="117">
        <v>22.562</v>
      </c>
      <c r="V136" s="79">
        <v>0</v>
      </c>
      <c r="W136" s="82">
        <v>10.999</v>
      </c>
      <c r="X136" s="81">
        <f>X135*0.85</f>
        <v>25.5</v>
      </c>
      <c r="Y136" s="82">
        <v>65.038</v>
      </c>
      <c r="Z136" s="79">
        <v>0</v>
      </c>
      <c r="AA136" s="82">
        <v>10.495</v>
      </c>
      <c r="AB136" s="79">
        <v>0</v>
      </c>
      <c r="AC136" s="176" t="s">
        <v>982</v>
      </c>
      <c r="AD136" s="37">
        <v>0</v>
      </c>
      <c r="AE136" s="82">
        <v>0.758</v>
      </c>
      <c r="AF136" s="79">
        <v>0</v>
      </c>
      <c r="AG136" s="82">
        <v>41.777</v>
      </c>
      <c r="AH136" s="79">
        <v>0</v>
      </c>
      <c r="AI136" s="176" t="s">
        <v>658</v>
      </c>
      <c r="AJ136" s="79">
        <v>0</v>
      </c>
      <c r="AK136" s="82">
        <v>22.828</v>
      </c>
      <c r="AL136" s="79">
        <v>0</v>
      </c>
      <c r="AM136" s="82">
        <v>1.838</v>
      </c>
      <c r="AN136" s="79">
        <v>0</v>
      </c>
      <c r="AO136" s="82">
        <v>18.719</v>
      </c>
      <c r="AP136" s="79">
        <v>0</v>
      </c>
      <c r="AQ136" s="82">
        <v>13.631</v>
      </c>
      <c r="AR136" s="79">
        <v>0</v>
      </c>
      <c r="AS136" s="82">
        <v>27.732</v>
      </c>
      <c r="AT136" s="79">
        <v>0</v>
      </c>
      <c r="AU136" s="80">
        <v>0</v>
      </c>
      <c r="AV136" s="79">
        <v>0</v>
      </c>
      <c r="AW136" s="176" t="s">
        <v>663</v>
      </c>
      <c r="AX136" s="79">
        <v>0</v>
      </c>
      <c r="AY136" s="82">
        <v>11.854</v>
      </c>
      <c r="AZ136" s="79">
        <v>0</v>
      </c>
      <c r="BA136" s="82">
        <v>1.487</v>
      </c>
      <c r="BB136" s="81">
        <v>34</v>
      </c>
      <c r="BC136" s="82">
        <v>64.87</v>
      </c>
      <c r="BD136" s="81">
        <v>8.5</v>
      </c>
      <c r="BE136" s="176">
        <v>5.72</v>
      </c>
      <c r="BF136" s="81">
        <v>51</v>
      </c>
      <c r="BG136" s="176" t="s">
        <v>648</v>
      </c>
      <c r="BH136" s="81">
        <v>12.75</v>
      </c>
      <c r="BI136" s="82">
        <v>32.269</v>
      </c>
      <c r="BJ136" s="81">
        <v>17</v>
      </c>
      <c r="BK136" s="176" t="s">
        <v>637</v>
      </c>
      <c r="BL136" s="81">
        <v>4.25</v>
      </c>
      <c r="BM136" s="82">
        <v>7.793</v>
      </c>
      <c r="BN136" s="79">
        <v>0</v>
      </c>
      <c r="BO136" s="82">
        <v>2.368</v>
      </c>
      <c r="BP136" s="79">
        <v>0</v>
      </c>
      <c r="BQ136" s="82">
        <v>10.348</v>
      </c>
      <c r="BR136" s="79">
        <v>0</v>
      </c>
      <c r="BS136" s="82">
        <v>9.924</v>
      </c>
      <c r="BT136" s="79">
        <v>0</v>
      </c>
      <c r="BU136" s="176" t="s">
        <v>992</v>
      </c>
      <c r="BV136" s="79">
        <v>0</v>
      </c>
      <c r="BW136" s="82">
        <v>2.804</v>
      </c>
      <c r="BX136" s="79">
        <v>0</v>
      </c>
      <c r="BY136" s="176">
        <v>1.466</v>
      </c>
      <c r="BZ136" s="79">
        <v>0</v>
      </c>
      <c r="CA136" s="176" t="s">
        <v>642</v>
      </c>
      <c r="CB136" s="79">
        <v>0</v>
      </c>
      <c r="CC136" s="176">
        <v>5.226000000000001</v>
      </c>
      <c r="CD136" s="79">
        <v>0</v>
      </c>
      <c r="CE136" s="176">
        <v>10.911999999999999</v>
      </c>
      <c r="CF136" s="79">
        <v>0</v>
      </c>
      <c r="CG136" s="82">
        <v>11.356</v>
      </c>
      <c r="CH136" s="79">
        <v>0</v>
      </c>
      <c r="CI136" s="80">
        <v>2.129</v>
      </c>
      <c r="CJ136" s="79">
        <v>0</v>
      </c>
      <c r="CK136" s="82">
        <v>1.851</v>
      </c>
      <c r="CL136" s="90">
        <v>0</v>
      </c>
      <c r="CM136" s="176" t="s">
        <v>983</v>
      </c>
      <c r="CN136" s="79">
        <v>0</v>
      </c>
      <c r="CO136" s="176" t="s">
        <v>636</v>
      </c>
    </row>
    <row r="137" spans="1:93" ht="12.75">
      <c r="A137" s="38" t="s">
        <v>183</v>
      </c>
      <c r="B137" s="1" t="s">
        <v>182</v>
      </c>
      <c r="C137" s="65" t="s">
        <v>177</v>
      </c>
      <c r="D137" s="79">
        <v>0</v>
      </c>
      <c r="E137" s="80">
        <v>1</v>
      </c>
      <c r="F137" s="79">
        <v>0</v>
      </c>
      <c r="G137" s="80">
        <v>0</v>
      </c>
      <c r="H137" s="79">
        <v>0</v>
      </c>
      <c r="I137" s="80">
        <v>0</v>
      </c>
      <c r="J137" s="79">
        <v>0</v>
      </c>
      <c r="K137" s="80">
        <v>0</v>
      </c>
      <c r="L137" s="79">
        <v>0</v>
      </c>
      <c r="M137" s="80">
        <v>0</v>
      </c>
      <c r="N137" s="79">
        <v>0</v>
      </c>
      <c r="O137" s="98">
        <v>11</v>
      </c>
      <c r="P137" s="79">
        <v>0</v>
      </c>
      <c r="Q137" s="80">
        <v>5</v>
      </c>
      <c r="R137" s="79">
        <v>0</v>
      </c>
      <c r="S137" s="80">
        <v>0</v>
      </c>
      <c r="T137" s="90">
        <v>0</v>
      </c>
      <c r="U137" s="98">
        <v>0</v>
      </c>
      <c r="V137" s="79">
        <v>0</v>
      </c>
      <c r="W137" s="80">
        <v>0</v>
      </c>
      <c r="X137" s="79">
        <v>0</v>
      </c>
      <c r="Y137" s="98">
        <v>3</v>
      </c>
      <c r="Z137" s="79">
        <v>0</v>
      </c>
      <c r="AA137" s="80">
        <v>0</v>
      </c>
      <c r="AB137" s="79">
        <v>0</v>
      </c>
      <c r="AC137" s="80">
        <v>0</v>
      </c>
      <c r="AD137" s="37">
        <v>0</v>
      </c>
      <c r="AE137" s="80">
        <v>0</v>
      </c>
      <c r="AF137" s="79">
        <v>0</v>
      </c>
      <c r="AG137" s="80">
        <v>2</v>
      </c>
      <c r="AH137" s="79">
        <v>0</v>
      </c>
      <c r="AI137" s="80">
        <v>0</v>
      </c>
      <c r="AJ137" s="79">
        <v>0</v>
      </c>
      <c r="AK137" s="80">
        <v>0</v>
      </c>
      <c r="AL137" s="79">
        <v>0</v>
      </c>
      <c r="AM137" s="80">
        <v>0</v>
      </c>
      <c r="AN137" s="79">
        <v>0</v>
      </c>
      <c r="AO137" s="176">
        <v>0.2</v>
      </c>
      <c r="AP137" s="79">
        <v>0</v>
      </c>
      <c r="AQ137" s="80">
        <v>0</v>
      </c>
      <c r="AR137" s="79">
        <v>0</v>
      </c>
      <c r="AS137" s="80">
        <v>0</v>
      </c>
      <c r="AT137" s="79">
        <v>0</v>
      </c>
      <c r="AU137" s="80">
        <v>0</v>
      </c>
      <c r="AV137" s="79">
        <v>0</v>
      </c>
      <c r="AW137" s="80">
        <v>0</v>
      </c>
      <c r="AX137" s="79">
        <v>0</v>
      </c>
      <c r="AY137" s="80">
        <v>0</v>
      </c>
      <c r="AZ137" s="79">
        <v>0</v>
      </c>
      <c r="BA137" s="80">
        <v>0</v>
      </c>
      <c r="BB137" s="79">
        <v>10</v>
      </c>
      <c r="BC137" s="176" t="s">
        <v>19</v>
      </c>
      <c r="BD137" s="79">
        <v>0</v>
      </c>
      <c r="BE137" s="80">
        <v>22</v>
      </c>
      <c r="BF137" s="79">
        <v>0</v>
      </c>
      <c r="BG137" s="80">
        <v>0</v>
      </c>
      <c r="BH137" s="81" t="s">
        <v>415</v>
      </c>
      <c r="BI137" s="176" t="s">
        <v>1000</v>
      </c>
      <c r="BJ137" s="79">
        <v>0</v>
      </c>
      <c r="BK137" s="80">
        <v>21</v>
      </c>
      <c r="BL137" s="79">
        <v>0</v>
      </c>
      <c r="BM137" s="98">
        <v>6</v>
      </c>
      <c r="BN137" s="79">
        <v>0</v>
      </c>
      <c r="BO137" s="80">
        <v>9</v>
      </c>
      <c r="BP137" s="79">
        <v>13</v>
      </c>
      <c r="BQ137" s="80">
        <v>14</v>
      </c>
      <c r="BR137" s="79">
        <v>0</v>
      </c>
      <c r="BS137" s="98">
        <v>0</v>
      </c>
      <c r="BT137" s="79">
        <v>0</v>
      </c>
      <c r="BU137" s="80">
        <v>8</v>
      </c>
      <c r="BV137" s="79">
        <v>0</v>
      </c>
      <c r="BW137" s="80">
        <v>3</v>
      </c>
      <c r="BX137" s="79">
        <v>0</v>
      </c>
      <c r="BY137" s="80">
        <v>3.5</v>
      </c>
      <c r="BZ137" s="79">
        <v>0</v>
      </c>
      <c r="CA137" s="80">
        <v>0</v>
      </c>
      <c r="CB137" s="79">
        <v>0</v>
      </c>
      <c r="CC137" s="80">
        <v>0</v>
      </c>
      <c r="CD137" s="79">
        <v>0</v>
      </c>
      <c r="CE137" s="176">
        <v>0.5</v>
      </c>
      <c r="CF137" s="79">
        <v>0</v>
      </c>
      <c r="CG137" s="80">
        <v>0</v>
      </c>
      <c r="CH137" s="79">
        <v>0</v>
      </c>
      <c r="CI137" s="80">
        <v>0</v>
      </c>
      <c r="CJ137" s="79">
        <v>0</v>
      </c>
      <c r="CK137" s="80">
        <v>0</v>
      </c>
      <c r="CL137" s="90">
        <v>0</v>
      </c>
      <c r="CM137" s="80">
        <v>0</v>
      </c>
      <c r="CN137" s="79">
        <v>0</v>
      </c>
      <c r="CO137" s="80">
        <v>0</v>
      </c>
    </row>
    <row r="138" spans="1:93" ht="12.75">
      <c r="A138" s="39"/>
      <c r="B138" s="2"/>
      <c r="C138" s="66" t="s">
        <v>148</v>
      </c>
      <c r="D138" s="79">
        <v>0</v>
      </c>
      <c r="E138" s="80">
        <v>0.537</v>
      </c>
      <c r="F138" s="79">
        <v>0</v>
      </c>
      <c r="G138" s="80">
        <v>0</v>
      </c>
      <c r="H138" s="79">
        <v>0</v>
      </c>
      <c r="I138" s="80">
        <v>0</v>
      </c>
      <c r="J138" s="79">
        <v>0</v>
      </c>
      <c r="K138" s="80">
        <v>0</v>
      </c>
      <c r="L138" s="79">
        <v>0</v>
      </c>
      <c r="M138" s="80">
        <v>0</v>
      </c>
      <c r="N138" s="79">
        <v>0</v>
      </c>
      <c r="O138" s="82">
        <v>7.125</v>
      </c>
      <c r="P138" s="79">
        <v>0</v>
      </c>
      <c r="Q138" s="176">
        <v>2.669</v>
      </c>
      <c r="R138" s="79">
        <v>0</v>
      </c>
      <c r="S138" s="80">
        <v>0</v>
      </c>
      <c r="T138" s="90">
        <v>0</v>
      </c>
      <c r="U138" s="82">
        <v>0</v>
      </c>
      <c r="V138" s="79">
        <v>0</v>
      </c>
      <c r="W138" s="80">
        <v>0</v>
      </c>
      <c r="X138" s="79">
        <v>0</v>
      </c>
      <c r="Y138" s="82">
        <v>4.111</v>
      </c>
      <c r="Z138" s="79">
        <v>0</v>
      </c>
      <c r="AA138" s="80">
        <v>0</v>
      </c>
      <c r="AB138" s="79">
        <v>0</v>
      </c>
      <c r="AC138" s="80">
        <v>0</v>
      </c>
      <c r="AD138" s="37">
        <v>0</v>
      </c>
      <c r="AE138" s="80">
        <v>0</v>
      </c>
      <c r="AF138" s="79">
        <v>0</v>
      </c>
      <c r="AG138" s="82">
        <v>0.604</v>
      </c>
      <c r="AH138" s="79">
        <v>0</v>
      </c>
      <c r="AI138" s="80">
        <v>0</v>
      </c>
      <c r="AJ138" s="79">
        <v>0</v>
      </c>
      <c r="AK138" s="80">
        <v>0</v>
      </c>
      <c r="AL138" s="79">
        <v>0</v>
      </c>
      <c r="AM138" s="80">
        <v>0</v>
      </c>
      <c r="AN138" s="79">
        <v>0</v>
      </c>
      <c r="AO138" s="176">
        <v>0.149</v>
      </c>
      <c r="AP138" s="79">
        <v>0</v>
      </c>
      <c r="AQ138" s="80">
        <v>0</v>
      </c>
      <c r="AR138" s="79">
        <v>0</v>
      </c>
      <c r="AS138" s="80">
        <v>0</v>
      </c>
      <c r="AT138" s="79">
        <v>0</v>
      </c>
      <c r="AU138" s="80">
        <v>0</v>
      </c>
      <c r="AV138" s="79">
        <v>0</v>
      </c>
      <c r="AW138" s="80">
        <v>0</v>
      </c>
      <c r="AX138" s="79">
        <v>0</v>
      </c>
      <c r="AY138" s="80">
        <v>0</v>
      </c>
      <c r="AZ138" s="79">
        <v>0</v>
      </c>
      <c r="BA138" s="80">
        <v>0</v>
      </c>
      <c r="BB138" s="81">
        <v>10</v>
      </c>
      <c r="BC138" s="176">
        <v>7.995</v>
      </c>
      <c r="BD138" s="79">
        <v>0</v>
      </c>
      <c r="BE138" s="176">
        <v>35.327</v>
      </c>
      <c r="BF138" s="79">
        <v>0</v>
      </c>
      <c r="BG138" s="80">
        <v>0</v>
      </c>
      <c r="BH138" s="81">
        <v>15.5</v>
      </c>
      <c r="BI138" s="82">
        <v>92.835</v>
      </c>
      <c r="BJ138" s="79">
        <v>0</v>
      </c>
      <c r="BK138" s="82">
        <v>28.602</v>
      </c>
      <c r="BL138" s="79">
        <v>0</v>
      </c>
      <c r="BM138" s="83">
        <v>8.853</v>
      </c>
      <c r="BN138" s="79">
        <v>0</v>
      </c>
      <c r="BO138" s="82">
        <v>12.34</v>
      </c>
      <c r="BP138" s="81">
        <v>9.74</v>
      </c>
      <c r="BQ138" s="82">
        <v>10.494</v>
      </c>
      <c r="BR138" s="79">
        <v>0</v>
      </c>
      <c r="BS138" s="82">
        <v>0</v>
      </c>
      <c r="BT138" s="79">
        <v>0</v>
      </c>
      <c r="BU138" s="80">
        <v>4.678</v>
      </c>
      <c r="BV138" s="79">
        <v>0</v>
      </c>
      <c r="BW138" s="176" t="s">
        <v>993</v>
      </c>
      <c r="BX138" s="79">
        <v>0</v>
      </c>
      <c r="BY138" s="176">
        <v>12.265</v>
      </c>
      <c r="BZ138" s="79">
        <v>0</v>
      </c>
      <c r="CA138" s="80">
        <v>0</v>
      </c>
      <c r="CB138" s="79">
        <v>0</v>
      </c>
      <c r="CC138" s="80">
        <v>0</v>
      </c>
      <c r="CD138" s="79">
        <v>0</v>
      </c>
      <c r="CE138" s="176">
        <v>0.248</v>
      </c>
      <c r="CF138" s="79">
        <v>0</v>
      </c>
      <c r="CG138" s="80">
        <v>0</v>
      </c>
      <c r="CH138" s="79">
        <v>0</v>
      </c>
      <c r="CI138" s="80">
        <v>0</v>
      </c>
      <c r="CJ138" s="79">
        <v>0</v>
      </c>
      <c r="CK138" s="80">
        <v>0</v>
      </c>
      <c r="CL138" s="90">
        <v>0</v>
      </c>
      <c r="CM138" s="80">
        <v>0</v>
      </c>
      <c r="CN138" s="79">
        <v>0</v>
      </c>
      <c r="CO138" s="80">
        <v>0</v>
      </c>
    </row>
    <row r="139" spans="1:93" ht="12.75">
      <c r="A139" s="38" t="s">
        <v>184</v>
      </c>
      <c r="B139" s="1" t="s">
        <v>186</v>
      </c>
      <c r="C139" s="65" t="s">
        <v>162</v>
      </c>
      <c r="D139" s="79">
        <v>0</v>
      </c>
      <c r="E139" s="80">
        <v>0</v>
      </c>
      <c r="F139" s="79">
        <v>0</v>
      </c>
      <c r="G139" s="80">
        <v>0</v>
      </c>
      <c r="H139" s="79">
        <v>0</v>
      </c>
      <c r="I139" s="80">
        <v>1</v>
      </c>
      <c r="J139" s="79">
        <v>0</v>
      </c>
      <c r="K139" s="80">
        <v>0</v>
      </c>
      <c r="L139" s="79">
        <v>0</v>
      </c>
      <c r="M139" s="80">
        <v>0</v>
      </c>
      <c r="N139" s="79">
        <v>0</v>
      </c>
      <c r="O139" s="80">
        <v>0</v>
      </c>
      <c r="P139" s="79">
        <v>0</v>
      </c>
      <c r="Q139" s="80">
        <v>0</v>
      </c>
      <c r="R139" s="79">
        <v>0</v>
      </c>
      <c r="S139" s="80">
        <v>0</v>
      </c>
      <c r="T139" s="90">
        <v>6</v>
      </c>
      <c r="U139" s="176">
        <v>6</v>
      </c>
      <c r="V139" s="79">
        <v>0</v>
      </c>
      <c r="W139" s="80">
        <v>0</v>
      </c>
      <c r="X139" s="79">
        <v>0</v>
      </c>
      <c r="Y139" s="80">
        <v>1</v>
      </c>
      <c r="Z139" s="79">
        <v>0</v>
      </c>
      <c r="AA139" s="80">
        <v>0</v>
      </c>
      <c r="AB139" s="79">
        <v>0</v>
      </c>
      <c r="AC139" s="80">
        <v>0</v>
      </c>
      <c r="AD139" s="37">
        <v>0</v>
      </c>
      <c r="AE139" s="238" t="s">
        <v>633</v>
      </c>
      <c r="AF139" s="79">
        <v>0</v>
      </c>
      <c r="AG139" s="80">
        <v>0</v>
      </c>
      <c r="AH139" s="79">
        <v>1</v>
      </c>
      <c r="AI139" s="80">
        <v>1</v>
      </c>
      <c r="AJ139" s="79">
        <v>0</v>
      </c>
      <c r="AK139" s="80">
        <v>0</v>
      </c>
      <c r="AL139" s="79">
        <v>0</v>
      </c>
      <c r="AM139" s="80">
        <v>0</v>
      </c>
      <c r="AN139" s="79">
        <v>0</v>
      </c>
      <c r="AO139" s="80">
        <v>1</v>
      </c>
      <c r="AP139" s="79">
        <v>0</v>
      </c>
      <c r="AQ139" s="176">
        <v>1</v>
      </c>
      <c r="AR139" s="79">
        <v>1</v>
      </c>
      <c r="AS139" s="80">
        <v>2</v>
      </c>
      <c r="AT139" s="79">
        <v>0</v>
      </c>
      <c r="AU139" s="80">
        <v>0</v>
      </c>
      <c r="AV139" s="79">
        <v>0</v>
      </c>
      <c r="AW139" s="80">
        <v>0</v>
      </c>
      <c r="AX139" s="79">
        <v>1</v>
      </c>
      <c r="AY139" s="80">
        <v>1</v>
      </c>
      <c r="AZ139" s="79">
        <v>2</v>
      </c>
      <c r="BA139" s="80">
        <v>2</v>
      </c>
      <c r="BB139" s="79">
        <v>24</v>
      </c>
      <c r="BC139" s="176" t="s">
        <v>23</v>
      </c>
      <c r="BD139" s="79">
        <v>1</v>
      </c>
      <c r="BE139" s="80">
        <v>1</v>
      </c>
      <c r="BF139" s="79">
        <v>0</v>
      </c>
      <c r="BG139" s="80">
        <v>0</v>
      </c>
      <c r="BH139" s="79">
        <v>3</v>
      </c>
      <c r="BI139" s="80">
        <v>4</v>
      </c>
      <c r="BJ139" s="79">
        <v>1</v>
      </c>
      <c r="BK139" s="176">
        <v>1</v>
      </c>
      <c r="BL139" s="79">
        <v>4</v>
      </c>
      <c r="BM139" s="80">
        <v>0</v>
      </c>
      <c r="BN139" s="79">
        <v>0</v>
      </c>
      <c r="BO139" s="80">
        <v>0</v>
      </c>
      <c r="BP139" s="79">
        <v>0</v>
      </c>
      <c r="BQ139" s="80">
        <v>0</v>
      </c>
      <c r="BR139" s="79">
        <v>0</v>
      </c>
      <c r="BS139" s="80">
        <v>0</v>
      </c>
      <c r="BT139" s="79">
        <v>0</v>
      </c>
      <c r="BU139" s="80">
        <v>0</v>
      </c>
      <c r="BV139" s="79">
        <v>0</v>
      </c>
      <c r="BW139" s="80">
        <v>3</v>
      </c>
      <c r="BX139" s="79">
        <v>0</v>
      </c>
      <c r="BY139" s="80">
        <v>0</v>
      </c>
      <c r="BZ139" s="79">
        <v>1</v>
      </c>
      <c r="CA139" s="80">
        <v>0</v>
      </c>
      <c r="CB139" s="79">
        <v>0</v>
      </c>
      <c r="CC139" s="80">
        <v>0</v>
      </c>
      <c r="CD139" s="79">
        <v>0</v>
      </c>
      <c r="CE139" s="80">
        <v>1</v>
      </c>
      <c r="CF139" s="79">
        <v>3</v>
      </c>
      <c r="CG139" s="80">
        <v>4</v>
      </c>
      <c r="CH139" s="79">
        <v>0</v>
      </c>
      <c r="CI139" s="80">
        <v>0</v>
      </c>
      <c r="CJ139" s="79">
        <v>0</v>
      </c>
      <c r="CK139" s="80">
        <v>0</v>
      </c>
      <c r="CL139" s="90">
        <v>1</v>
      </c>
      <c r="CM139" s="80">
        <v>1</v>
      </c>
      <c r="CN139" s="79">
        <v>0</v>
      </c>
      <c r="CO139" s="80">
        <v>2</v>
      </c>
    </row>
    <row r="140" spans="1:93" ht="12.75">
      <c r="A140" s="39"/>
      <c r="B140" s="2"/>
      <c r="C140" s="66" t="s">
        <v>148</v>
      </c>
      <c r="D140" s="79">
        <v>0</v>
      </c>
      <c r="E140" s="80">
        <v>0</v>
      </c>
      <c r="F140" s="79">
        <v>0</v>
      </c>
      <c r="G140" s="80">
        <v>0</v>
      </c>
      <c r="H140" s="79">
        <v>0</v>
      </c>
      <c r="I140" s="82">
        <v>2.512</v>
      </c>
      <c r="J140" s="79">
        <v>0</v>
      </c>
      <c r="K140" s="80">
        <v>0</v>
      </c>
      <c r="L140" s="79">
        <v>0</v>
      </c>
      <c r="M140" s="80">
        <v>0</v>
      </c>
      <c r="N140" s="79">
        <v>0</v>
      </c>
      <c r="O140" s="80">
        <v>0</v>
      </c>
      <c r="P140" s="79">
        <v>0</v>
      </c>
      <c r="Q140" s="80">
        <v>0</v>
      </c>
      <c r="R140" s="79">
        <v>0</v>
      </c>
      <c r="S140" s="80">
        <v>0</v>
      </c>
      <c r="T140" s="91">
        <f>T139*2.47</f>
        <v>14.82</v>
      </c>
      <c r="U140" s="82">
        <v>25.027</v>
      </c>
      <c r="V140" s="79">
        <v>0</v>
      </c>
      <c r="W140" s="80">
        <v>0</v>
      </c>
      <c r="X140" s="79">
        <v>0</v>
      </c>
      <c r="Y140" s="176">
        <v>1.785</v>
      </c>
      <c r="Z140" s="79">
        <v>0</v>
      </c>
      <c r="AA140" s="80">
        <v>0</v>
      </c>
      <c r="AB140" s="79">
        <v>0</v>
      </c>
      <c r="AC140" s="80">
        <v>0</v>
      </c>
      <c r="AD140" s="37">
        <v>0</v>
      </c>
      <c r="AE140" s="176">
        <v>1.389</v>
      </c>
      <c r="AF140" s="79">
        <v>0</v>
      </c>
      <c r="AG140" s="80">
        <v>0</v>
      </c>
      <c r="AH140" s="95">
        <v>2.47</v>
      </c>
      <c r="AI140" s="82">
        <v>2.469</v>
      </c>
      <c r="AJ140" s="79">
        <v>0</v>
      </c>
      <c r="AK140" s="80">
        <v>0</v>
      </c>
      <c r="AL140" s="79">
        <v>0</v>
      </c>
      <c r="AM140" s="80">
        <v>0</v>
      </c>
      <c r="AN140" s="79">
        <v>0</v>
      </c>
      <c r="AO140" s="82">
        <v>1.389</v>
      </c>
      <c r="AP140" s="79">
        <v>0</v>
      </c>
      <c r="AQ140" s="176">
        <v>1.756</v>
      </c>
      <c r="AR140" s="81">
        <v>4.1</v>
      </c>
      <c r="AS140" s="83">
        <v>7.953</v>
      </c>
      <c r="AT140" s="79">
        <v>0</v>
      </c>
      <c r="AU140" s="80">
        <v>0</v>
      </c>
      <c r="AV140" s="79">
        <v>0</v>
      </c>
      <c r="AW140" s="80">
        <v>0</v>
      </c>
      <c r="AX140" s="95">
        <f>1*2.47</f>
        <v>2.47</v>
      </c>
      <c r="AY140" s="82">
        <v>2.469</v>
      </c>
      <c r="AZ140" s="81">
        <v>4.94</v>
      </c>
      <c r="BA140" s="176">
        <v>8.324</v>
      </c>
      <c r="BB140" s="81">
        <v>59.28</v>
      </c>
      <c r="BC140" s="176" t="s">
        <v>997</v>
      </c>
      <c r="BD140" s="81">
        <v>2.47</v>
      </c>
      <c r="BE140" s="176">
        <v>4.255</v>
      </c>
      <c r="BF140" s="79">
        <v>0</v>
      </c>
      <c r="BG140" s="80">
        <v>0</v>
      </c>
      <c r="BH140" s="81">
        <f>3*2.47</f>
        <v>7.41</v>
      </c>
      <c r="BI140" s="82">
        <v>14.915</v>
      </c>
      <c r="BJ140" s="81">
        <v>2.47</v>
      </c>
      <c r="BK140" s="176">
        <v>3.966</v>
      </c>
      <c r="BL140" s="81">
        <f>4*2.47</f>
        <v>9.88</v>
      </c>
      <c r="BM140" s="83">
        <v>0</v>
      </c>
      <c r="BN140" s="79">
        <v>0</v>
      </c>
      <c r="BO140" s="80">
        <v>0</v>
      </c>
      <c r="BP140" s="79">
        <v>0</v>
      </c>
      <c r="BQ140" s="80">
        <v>0</v>
      </c>
      <c r="BR140" s="79">
        <v>0</v>
      </c>
      <c r="BS140" s="80">
        <v>0</v>
      </c>
      <c r="BT140" s="79">
        <v>0</v>
      </c>
      <c r="BU140" s="80">
        <v>0</v>
      </c>
      <c r="BV140" s="79">
        <v>0</v>
      </c>
      <c r="BW140" s="82">
        <v>3.1879999999999997</v>
      </c>
      <c r="BX140" s="79">
        <v>0</v>
      </c>
      <c r="BY140" s="80">
        <v>0</v>
      </c>
      <c r="BZ140" s="81">
        <v>2.47</v>
      </c>
      <c r="CA140" s="83">
        <v>0</v>
      </c>
      <c r="CB140" s="79">
        <v>0</v>
      </c>
      <c r="CC140" s="80">
        <v>0</v>
      </c>
      <c r="CD140" s="79">
        <v>0</v>
      </c>
      <c r="CE140" s="82">
        <v>3.028</v>
      </c>
      <c r="CF140" s="81">
        <f>CF139*2.47</f>
        <v>7.41</v>
      </c>
      <c r="CG140" s="82">
        <v>12.675</v>
      </c>
      <c r="CH140" s="79">
        <v>0</v>
      </c>
      <c r="CI140" s="80">
        <v>0</v>
      </c>
      <c r="CJ140" s="79">
        <v>0</v>
      </c>
      <c r="CK140" s="80">
        <v>0</v>
      </c>
      <c r="CL140" s="91">
        <v>2.47</v>
      </c>
      <c r="CM140" s="83">
        <v>2.815</v>
      </c>
      <c r="CN140" s="79">
        <v>0</v>
      </c>
      <c r="CO140" s="82">
        <v>3.315</v>
      </c>
    </row>
    <row r="141" spans="1:93" ht="12.75">
      <c r="A141" s="38" t="s">
        <v>185</v>
      </c>
      <c r="B141" s="1" t="s">
        <v>188</v>
      </c>
      <c r="C141" s="65" t="s">
        <v>162</v>
      </c>
      <c r="D141" s="79">
        <v>0</v>
      </c>
      <c r="E141" s="80">
        <v>4</v>
      </c>
      <c r="F141" s="79">
        <v>0</v>
      </c>
      <c r="G141" s="80">
        <v>0</v>
      </c>
      <c r="H141" s="79">
        <v>0</v>
      </c>
      <c r="I141" s="80">
        <v>7</v>
      </c>
      <c r="J141" s="79">
        <v>4</v>
      </c>
      <c r="K141" s="80">
        <v>2</v>
      </c>
      <c r="L141" s="79">
        <v>4</v>
      </c>
      <c r="M141" s="80">
        <v>4</v>
      </c>
      <c r="N141" s="79">
        <v>0</v>
      </c>
      <c r="O141" s="80">
        <v>12</v>
      </c>
      <c r="P141" s="79">
        <v>61</v>
      </c>
      <c r="Q141" s="98">
        <v>62</v>
      </c>
      <c r="R141" s="79">
        <v>2</v>
      </c>
      <c r="S141" s="80">
        <v>13</v>
      </c>
      <c r="T141" s="90">
        <v>4</v>
      </c>
      <c r="U141" s="176" t="s">
        <v>158</v>
      </c>
      <c r="V141" s="79">
        <v>0</v>
      </c>
      <c r="W141" s="80">
        <v>7</v>
      </c>
      <c r="X141" s="79">
        <v>30</v>
      </c>
      <c r="Y141" s="80">
        <v>24</v>
      </c>
      <c r="Z141" s="79">
        <v>0</v>
      </c>
      <c r="AA141" s="80">
        <v>7</v>
      </c>
      <c r="AB141" s="79">
        <v>2</v>
      </c>
      <c r="AC141" s="80">
        <v>2</v>
      </c>
      <c r="AD141" s="37">
        <v>0</v>
      </c>
      <c r="AE141" s="80">
        <v>2</v>
      </c>
      <c r="AF141" s="79">
        <v>0</v>
      </c>
      <c r="AG141" s="80">
        <v>9</v>
      </c>
      <c r="AH141" s="79">
        <v>0</v>
      </c>
      <c r="AI141" s="80">
        <v>6</v>
      </c>
      <c r="AJ141" s="79">
        <v>4</v>
      </c>
      <c r="AK141" s="80">
        <v>17</v>
      </c>
      <c r="AL141" s="79">
        <v>0</v>
      </c>
      <c r="AM141" s="80">
        <v>3</v>
      </c>
      <c r="AN141" s="79">
        <v>0</v>
      </c>
      <c r="AO141" s="80">
        <v>0</v>
      </c>
      <c r="AP141" s="79">
        <v>4</v>
      </c>
      <c r="AQ141" s="80">
        <v>12</v>
      </c>
      <c r="AR141" s="79">
        <v>0</v>
      </c>
      <c r="AS141" s="80">
        <v>0</v>
      </c>
      <c r="AT141" s="79">
        <v>0</v>
      </c>
      <c r="AU141" s="176" t="s">
        <v>15</v>
      </c>
      <c r="AV141" s="79">
        <v>0</v>
      </c>
      <c r="AW141" s="176">
        <v>4</v>
      </c>
      <c r="AX141" s="79">
        <v>2</v>
      </c>
      <c r="AY141" s="80">
        <v>2</v>
      </c>
      <c r="AZ141" s="79">
        <v>4</v>
      </c>
      <c r="BA141" s="80">
        <v>3</v>
      </c>
      <c r="BB141" s="79">
        <v>51</v>
      </c>
      <c r="BC141" s="80">
        <v>43</v>
      </c>
      <c r="BD141" s="79">
        <v>30</v>
      </c>
      <c r="BE141" s="80">
        <v>12</v>
      </c>
      <c r="BF141" s="79">
        <v>52</v>
      </c>
      <c r="BG141" s="80">
        <v>52</v>
      </c>
      <c r="BH141" s="79">
        <v>42</v>
      </c>
      <c r="BI141" s="80">
        <v>44</v>
      </c>
      <c r="BJ141" s="79">
        <v>38</v>
      </c>
      <c r="BK141" s="80">
        <v>25</v>
      </c>
      <c r="BL141" s="79">
        <v>26</v>
      </c>
      <c r="BM141" s="80">
        <v>25</v>
      </c>
      <c r="BN141" s="79">
        <v>13</v>
      </c>
      <c r="BO141" s="80">
        <v>14</v>
      </c>
      <c r="BP141" s="79">
        <v>0</v>
      </c>
      <c r="BQ141" s="80">
        <v>44</v>
      </c>
      <c r="BR141" s="79">
        <v>13</v>
      </c>
      <c r="BS141" s="80">
        <v>12</v>
      </c>
      <c r="BT141" s="79">
        <v>16</v>
      </c>
      <c r="BU141" s="80">
        <v>20</v>
      </c>
      <c r="BV141" s="79">
        <v>43</v>
      </c>
      <c r="BW141" s="80">
        <v>61</v>
      </c>
      <c r="BX141" s="79">
        <v>42</v>
      </c>
      <c r="BY141" s="80">
        <v>40</v>
      </c>
      <c r="BZ141" s="79">
        <v>15</v>
      </c>
      <c r="CA141" s="80">
        <v>12</v>
      </c>
      <c r="CB141" s="79">
        <v>5</v>
      </c>
      <c r="CC141" s="176" t="s">
        <v>643</v>
      </c>
      <c r="CD141" s="79">
        <f>5+10</f>
        <v>15</v>
      </c>
      <c r="CE141" s="176" t="s">
        <v>194</v>
      </c>
      <c r="CF141" s="79">
        <v>2</v>
      </c>
      <c r="CG141" s="80">
        <v>4</v>
      </c>
      <c r="CH141" s="79">
        <v>0</v>
      </c>
      <c r="CI141" s="80">
        <v>0</v>
      </c>
      <c r="CJ141" s="81" t="s">
        <v>16</v>
      </c>
      <c r="CK141" s="83">
        <v>13</v>
      </c>
      <c r="CL141" s="90">
        <v>4</v>
      </c>
      <c r="CM141" s="80">
        <v>12</v>
      </c>
      <c r="CN141" s="79">
        <v>6</v>
      </c>
      <c r="CO141" s="80">
        <v>12</v>
      </c>
    </row>
    <row r="142" spans="1:93" ht="12.75">
      <c r="A142" s="39"/>
      <c r="B142" s="2"/>
      <c r="C142" s="66" t="s">
        <v>148</v>
      </c>
      <c r="D142" s="79">
        <v>0</v>
      </c>
      <c r="E142" s="82">
        <v>5.371</v>
      </c>
      <c r="F142" s="79">
        <v>0</v>
      </c>
      <c r="G142" s="80">
        <v>0</v>
      </c>
      <c r="H142" s="79">
        <v>0</v>
      </c>
      <c r="I142" s="82">
        <v>3.617</v>
      </c>
      <c r="J142" s="81">
        <v>20</v>
      </c>
      <c r="K142" s="82">
        <v>6.602</v>
      </c>
      <c r="L142" s="81">
        <f>2*5+2*4</f>
        <v>18</v>
      </c>
      <c r="M142" s="82">
        <v>10.888</v>
      </c>
      <c r="N142" s="79">
        <v>0</v>
      </c>
      <c r="O142" s="82">
        <v>4.562</v>
      </c>
      <c r="P142" s="81">
        <v>38</v>
      </c>
      <c r="Q142" s="82">
        <v>40.85</v>
      </c>
      <c r="R142" s="81">
        <v>10</v>
      </c>
      <c r="S142" s="82">
        <v>5.082999999999999</v>
      </c>
      <c r="T142" s="91">
        <f>T141*0.75</f>
        <v>3</v>
      </c>
      <c r="U142" s="82">
        <v>13.075</v>
      </c>
      <c r="V142" s="79">
        <v>0</v>
      </c>
      <c r="W142" s="82">
        <v>2.05</v>
      </c>
      <c r="X142" s="81">
        <f>X141*0.75</f>
        <v>22.5</v>
      </c>
      <c r="Y142" s="82">
        <v>8.647</v>
      </c>
      <c r="Z142" s="79">
        <v>0</v>
      </c>
      <c r="AA142" s="82">
        <v>1.841</v>
      </c>
      <c r="AB142" s="81">
        <f>AB141*6</f>
        <v>12</v>
      </c>
      <c r="AC142" s="82">
        <v>10.896</v>
      </c>
      <c r="AD142" s="37">
        <v>0</v>
      </c>
      <c r="AE142" s="82">
        <v>0.492</v>
      </c>
      <c r="AF142" s="79">
        <v>0</v>
      </c>
      <c r="AG142" s="82">
        <v>3.315</v>
      </c>
      <c r="AH142" s="79">
        <v>0</v>
      </c>
      <c r="AI142" s="82">
        <v>8.771</v>
      </c>
      <c r="AJ142" s="81">
        <f>2*5+2*4</f>
        <v>18</v>
      </c>
      <c r="AK142" s="82">
        <v>26.896</v>
      </c>
      <c r="AL142" s="79">
        <v>0</v>
      </c>
      <c r="AM142" s="82">
        <v>1.498</v>
      </c>
      <c r="AN142" s="79">
        <v>0</v>
      </c>
      <c r="AO142" s="82">
        <v>0</v>
      </c>
      <c r="AP142" s="81">
        <f>2*5+2*4</f>
        <v>18</v>
      </c>
      <c r="AQ142" s="82">
        <v>25.478</v>
      </c>
      <c r="AR142" s="79">
        <v>0</v>
      </c>
      <c r="AS142" s="82">
        <v>0</v>
      </c>
      <c r="AT142" s="79">
        <v>0</v>
      </c>
      <c r="AU142" s="176" t="s">
        <v>987</v>
      </c>
      <c r="AV142" s="79">
        <v>0</v>
      </c>
      <c r="AW142" s="176">
        <v>1.92</v>
      </c>
      <c r="AX142" s="81">
        <f>AX141*6</f>
        <v>12</v>
      </c>
      <c r="AY142" s="83">
        <v>8.514</v>
      </c>
      <c r="AZ142" s="81">
        <v>20</v>
      </c>
      <c r="BA142" s="83">
        <v>12.159</v>
      </c>
      <c r="BB142" s="81">
        <v>76</v>
      </c>
      <c r="BC142" s="82">
        <v>90.101</v>
      </c>
      <c r="BD142" s="81">
        <v>25.6</v>
      </c>
      <c r="BE142" s="82">
        <v>14.64</v>
      </c>
      <c r="BF142" s="81">
        <v>37.1</v>
      </c>
      <c r="BG142" s="82">
        <v>44.608</v>
      </c>
      <c r="BH142" s="81">
        <v>33</v>
      </c>
      <c r="BI142" s="82">
        <v>36.383</v>
      </c>
      <c r="BJ142" s="81">
        <v>33.75</v>
      </c>
      <c r="BK142" s="82">
        <v>22.557</v>
      </c>
      <c r="BL142" s="95">
        <v>19.25</v>
      </c>
      <c r="BM142" s="82">
        <v>19.891</v>
      </c>
      <c r="BN142" s="81">
        <v>21</v>
      </c>
      <c r="BO142" s="82">
        <v>13.062</v>
      </c>
      <c r="BP142" s="79">
        <v>0</v>
      </c>
      <c r="BQ142" s="82">
        <v>28.534</v>
      </c>
      <c r="BR142" s="81">
        <v>20.5</v>
      </c>
      <c r="BS142" s="82">
        <v>4.565</v>
      </c>
      <c r="BT142" s="81">
        <v>34.5</v>
      </c>
      <c r="BU142" s="82">
        <v>37.783</v>
      </c>
      <c r="BV142" s="81">
        <v>46.75</v>
      </c>
      <c r="BW142" s="82">
        <v>43.267</v>
      </c>
      <c r="BX142" s="81">
        <v>22.5</v>
      </c>
      <c r="BY142" s="82">
        <v>20.254</v>
      </c>
      <c r="BZ142" s="81">
        <v>6.75</v>
      </c>
      <c r="CA142" s="82">
        <v>5.824</v>
      </c>
      <c r="CB142" s="81">
        <f>2*4+3*5</f>
        <v>23</v>
      </c>
      <c r="CC142" s="176" t="s">
        <v>644</v>
      </c>
      <c r="CD142" s="81">
        <v>8.25</v>
      </c>
      <c r="CE142" s="176" t="s">
        <v>996</v>
      </c>
      <c r="CF142" s="81">
        <f>CF141*5</f>
        <v>10</v>
      </c>
      <c r="CG142" s="83">
        <v>8.361</v>
      </c>
      <c r="CH142" s="79">
        <v>0</v>
      </c>
      <c r="CI142" s="80">
        <v>0</v>
      </c>
      <c r="CJ142" s="81">
        <f>2*4+4*5</f>
        <v>28</v>
      </c>
      <c r="CK142" s="83">
        <v>26.444</v>
      </c>
      <c r="CL142" s="91">
        <f>2*4+2*5</f>
        <v>18</v>
      </c>
      <c r="CM142" s="82">
        <v>19.481</v>
      </c>
      <c r="CN142" s="81">
        <f>4*2+4*5</f>
        <v>28</v>
      </c>
      <c r="CO142" s="82">
        <v>34.744</v>
      </c>
    </row>
    <row r="143" spans="1:93" ht="12.75">
      <c r="A143" s="38" t="s">
        <v>187</v>
      </c>
      <c r="B143" s="1" t="s">
        <v>190</v>
      </c>
      <c r="C143" s="65" t="s">
        <v>177</v>
      </c>
      <c r="D143" s="79">
        <v>0</v>
      </c>
      <c r="E143" s="80">
        <v>15</v>
      </c>
      <c r="F143" s="79">
        <v>0</v>
      </c>
      <c r="G143" s="80">
        <v>12</v>
      </c>
      <c r="H143" s="79">
        <v>0</v>
      </c>
      <c r="I143" s="80">
        <v>40</v>
      </c>
      <c r="J143" s="79">
        <v>0</v>
      </c>
      <c r="K143" s="80">
        <v>0</v>
      </c>
      <c r="L143" s="79">
        <v>0</v>
      </c>
      <c r="M143" s="80">
        <v>5</v>
      </c>
      <c r="N143" s="79">
        <v>0</v>
      </c>
      <c r="O143" s="98">
        <v>23.5</v>
      </c>
      <c r="P143" s="79">
        <v>0</v>
      </c>
      <c r="Q143" s="98">
        <v>6.5</v>
      </c>
      <c r="R143" s="79">
        <v>0</v>
      </c>
      <c r="S143" s="80">
        <v>13</v>
      </c>
      <c r="T143" s="90">
        <v>0</v>
      </c>
      <c r="U143" s="98">
        <v>14.4</v>
      </c>
      <c r="V143" s="79">
        <v>0</v>
      </c>
      <c r="W143" s="98">
        <v>1.5</v>
      </c>
      <c r="X143" s="79">
        <v>0</v>
      </c>
      <c r="Y143" s="98">
        <v>0.5</v>
      </c>
      <c r="Z143" s="79">
        <v>0</v>
      </c>
      <c r="AA143" s="80">
        <v>30</v>
      </c>
      <c r="AB143" s="79">
        <v>0</v>
      </c>
      <c r="AC143" s="80">
        <v>0</v>
      </c>
      <c r="AD143" s="37">
        <v>0</v>
      </c>
      <c r="AE143" s="80">
        <v>0</v>
      </c>
      <c r="AF143" s="79">
        <v>0</v>
      </c>
      <c r="AG143" s="176">
        <v>14.5</v>
      </c>
      <c r="AH143" s="79">
        <v>0</v>
      </c>
      <c r="AI143" s="80">
        <v>0</v>
      </c>
      <c r="AJ143" s="79">
        <v>0</v>
      </c>
      <c r="AK143" s="98">
        <v>10</v>
      </c>
      <c r="AL143" s="79">
        <v>0</v>
      </c>
      <c r="AM143" s="80">
        <v>0</v>
      </c>
      <c r="AN143" s="79">
        <v>0</v>
      </c>
      <c r="AO143" s="176" t="s">
        <v>555</v>
      </c>
      <c r="AP143" s="79">
        <v>0</v>
      </c>
      <c r="AQ143" s="176">
        <v>49.5</v>
      </c>
      <c r="AR143" s="79">
        <v>0</v>
      </c>
      <c r="AS143" s="80">
        <v>1</v>
      </c>
      <c r="AT143" s="79">
        <v>30</v>
      </c>
      <c r="AU143" s="80">
        <v>49</v>
      </c>
      <c r="AV143" s="79">
        <v>0</v>
      </c>
      <c r="AW143" s="80">
        <v>0</v>
      </c>
      <c r="AX143" s="79">
        <v>0</v>
      </c>
      <c r="AY143" s="80">
        <v>26</v>
      </c>
      <c r="AZ143" s="79">
        <v>0</v>
      </c>
      <c r="BA143" s="80">
        <v>5</v>
      </c>
      <c r="BB143" s="79">
        <v>0</v>
      </c>
      <c r="BC143" s="98">
        <v>68</v>
      </c>
      <c r="BD143" s="79">
        <v>0</v>
      </c>
      <c r="BE143" s="80">
        <v>0</v>
      </c>
      <c r="BF143" s="79">
        <v>0</v>
      </c>
      <c r="BG143" s="80">
        <v>9</v>
      </c>
      <c r="BH143" s="79">
        <v>0</v>
      </c>
      <c r="BI143" s="176">
        <v>2</v>
      </c>
      <c r="BJ143" s="79">
        <v>0</v>
      </c>
      <c r="BK143" s="176">
        <v>2</v>
      </c>
      <c r="BL143" s="79">
        <v>0</v>
      </c>
      <c r="BM143" s="176">
        <v>2</v>
      </c>
      <c r="BN143" s="79">
        <v>0</v>
      </c>
      <c r="BO143" s="80">
        <v>0</v>
      </c>
      <c r="BP143" s="79">
        <v>0</v>
      </c>
      <c r="BQ143" s="98">
        <v>2</v>
      </c>
      <c r="BR143" s="79">
        <v>0</v>
      </c>
      <c r="BS143" s="80">
        <v>0</v>
      </c>
      <c r="BT143" s="79">
        <v>0</v>
      </c>
      <c r="BU143" s="83">
        <v>6</v>
      </c>
      <c r="BV143" s="79">
        <v>0</v>
      </c>
      <c r="BW143" s="80">
        <v>53</v>
      </c>
      <c r="BX143" s="79">
        <v>0</v>
      </c>
      <c r="BY143" s="80">
        <v>20</v>
      </c>
      <c r="BZ143" s="79">
        <v>0</v>
      </c>
      <c r="CA143" s="80">
        <v>28</v>
      </c>
      <c r="CB143" s="79">
        <v>20</v>
      </c>
      <c r="CC143" s="176" t="s">
        <v>191</v>
      </c>
      <c r="CD143" s="79">
        <v>0</v>
      </c>
      <c r="CE143" s="83">
        <v>78.8</v>
      </c>
      <c r="CF143" s="79">
        <v>0</v>
      </c>
      <c r="CG143" s="80">
        <v>0</v>
      </c>
      <c r="CH143" s="79">
        <v>0</v>
      </c>
      <c r="CI143" s="80">
        <v>0</v>
      </c>
      <c r="CJ143" s="79">
        <v>0</v>
      </c>
      <c r="CK143" s="80">
        <v>2</v>
      </c>
      <c r="CL143" s="90">
        <v>0</v>
      </c>
      <c r="CM143" s="80">
        <v>0</v>
      </c>
      <c r="CN143" s="79">
        <v>20</v>
      </c>
      <c r="CO143" s="80">
        <v>21</v>
      </c>
    </row>
    <row r="144" spans="1:93" ht="12.75">
      <c r="A144" s="39"/>
      <c r="B144" s="2"/>
      <c r="C144" s="66" t="s">
        <v>148</v>
      </c>
      <c r="D144" s="79">
        <v>0</v>
      </c>
      <c r="E144" s="176">
        <v>1.246</v>
      </c>
      <c r="F144" s="79">
        <v>0</v>
      </c>
      <c r="G144" s="82">
        <v>0.964</v>
      </c>
      <c r="H144" s="79">
        <v>0</v>
      </c>
      <c r="I144" s="82">
        <v>2.891</v>
      </c>
      <c r="J144" s="79">
        <v>0</v>
      </c>
      <c r="K144" s="80">
        <v>0</v>
      </c>
      <c r="L144" s="79">
        <v>0</v>
      </c>
      <c r="M144" s="80">
        <v>0.401</v>
      </c>
      <c r="N144" s="79">
        <v>0</v>
      </c>
      <c r="O144" s="82">
        <v>1.723</v>
      </c>
      <c r="P144" s="79">
        <v>0</v>
      </c>
      <c r="Q144" s="82">
        <v>0.293</v>
      </c>
      <c r="R144" s="79">
        <v>0</v>
      </c>
      <c r="S144" s="176">
        <v>5.083</v>
      </c>
      <c r="T144" s="90">
        <v>0</v>
      </c>
      <c r="U144" s="82">
        <v>1.041</v>
      </c>
      <c r="V144" s="79">
        <v>0</v>
      </c>
      <c r="W144" s="82">
        <v>0.189</v>
      </c>
      <c r="X144" s="79">
        <v>0</v>
      </c>
      <c r="Y144" s="82">
        <v>0.04</v>
      </c>
      <c r="Z144" s="79">
        <v>0</v>
      </c>
      <c r="AA144" s="82">
        <v>3.606</v>
      </c>
      <c r="AB144" s="79">
        <v>0</v>
      </c>
      <c r="AC144" s="80">
        <v>0</v>
      </c>
      <c r="AD144" s="37">
        <v>0</v>
      </c>
      <c r="AE144" s="80">
        <v>0</v>
      </c>
      <c r="AF144" s="79">
        <v>0</v>
      </c>
      <c r="AG144" s="82">
        <v>1.1520000000000001</v>
      </c>
      <c r="AH144" s="79">
        <v>0</v>
      </c>
      <c r="AI144" s="80">
        <v>0</v>
      </c>
      <c r="AJ144" s="79">
        <v>0</v>
      </c>
      <c r="AK144" s="82">
        <v>0.783</v>
      </c>
      <c r="AL144" s="79">
        <v>0</v>
      </c>
      <c r="AM144" s="80">
        <v>0</v>
      </c>
      <c r="AN144" s="79">
        <v>0</v>
      </c>
      <c r="AO144" s="176" t="s">
        <v>660</v>
      </c>
      <c r="AP144" s="79">
        <v>0</v>
      </c>
      <c r="AQ144" s="176">
        <v>3.6470000000000002</v>
      </c>
      <c r="AR144" s="79">
        <v>0</v>
      </c>
      <c r="AS144" s="82">
        <v>0.271</v>
      </c>
      <c r="AT144" s="81">
        <f>AT143*0.078</f>
        <v>2.34</v>
      </c>
      <c r="AU144" s="82">
        <v>8.43</v>
      </c>
      <c r="AV144" s="79">
        <v>0</v>
      </c>
      <c r="AW144" s="80">
        <v>0</v>
      </c>
      <c r="AX144" s="79">
        <v>0</v>
      </c>
      <c r="AY144" s="82">
        <v>3.122</v>
      </c>
      <c r="AZ144" s="79">
        <v>0</v>
      </c>
      <c r="BA144" s="80">
        <v>0.401</v>
      </c>
      <c r="BB144" s="79">
        <v>0</v>
      </c>
      <c r="BC144" s="82">
        <v>5.589</v>
      </c>
      <c r="BD144" s="79">
        <v>0</v>
      </c>
      <c r="BE144" s="80">
        <v>0</v>
      </c>
      <c r="BF144" s="79">
        <v>0</v>
      </c>
      <c r="BG144" s="82">
        <v>0.718</v>
      </c>
      <c r="BH144" s="79">
        <v>0</v>
      </c>
      <c r="BI144" s="176">
        <v>0.16</v>
      </c>
      <c r="BJ144" s="79">
        <v>0</v>
      </c>
      <c r="BK144" s="176">
        <v>0.16</v>
      </c>
      <c r="BL144" s="79">
        <v>0</v>
      </c>
      <c r="BM144" s="176">
        <v>0.16</v>
      </c>
      <c r="BN144" s="79">
        <v>0</v>
      </c>
      <c r="BO144" s="80">
        <v>0</v>
      </c>
      <c r="BP144" s="79">
        <v>0</v>
      </c>
      <c r="BQ144" s="82">
        <v>0.16</v>
      </c>
      <c r="BR144" s="79">
        <v>0</v>
      </c>
      <c r="BS144" s="80">
        <v>0</v>
      </c>
      <c r="BT144" s="79">
        <v>0</v>
      </c>
      <c r="BU144" s="82">
        <v>0.47700000000000004</v>
      </c>
      <c r="BV144" s="79">
        <v>0</v>
      </c>
      <c r="BW144" s="82">
        <v>4.043</v>
      </c>
      <c r="BX144" s="79">
        <v>0</v>
      </c>
      <c r="BY144" s="82">
        <v>1.442</v>
      </c>
      <c r="BZ144" s="79">
        <v>0</v>
      </c>
      <c r="CA144" s="82">
        <v>2.253</v>
      </c>
      <c r="CB144" s="81">
        <v>1.6</v>
      </c>
      <c r="CC144" s="176" t="s">
        <v>1006</v>
      </c>
      <c r="CD144" s="79">
        <v>0</v>
      </c>
      <c r="CE144" s="82">
        <v>6.585</v>
      </c>
      <c r="CF144" s="79">
        <v>0</v>
      </c>
      <c r="CG144" s="80">
        <v>0</v>
      </c>
      <c r="CH144" s="79">
        <v>0</v>
      </c>
      <c r="CI144" s="80">
        <v>0</v>
      </c>
      <c r="CJ144" s="79">
        <v>0</v>
      </c>
      <c r="CK144" s="82">
        <v>0.156</v>
      </c>
      <c r="CL144" s="90">
        <v>0</v>
      </c>
      <c r="CM144" s="80">
        <v>0</v>
      </c>
      <c r="CN144" s="81">
        <v>1.6</v>
      </c>
      <c r="CO144" s="176" t="s">
        <v>1008</v>
      </c>
    </row>
    <row r="145" spans="1:93" ht="12.75">
      <c r="A145" s="38" t="s">
        <v>189</v>
      </c>
      <c r="B145" s="1" t="s">
        <v>192</v>
      </c>
      <c r="C145" s="65" t="s">
        <v>162</v>
      </c>
      <c r="D145" s="79">
        <v>0</v>
      </c>
      <c r="E145" s="80">
        <v>6</v>
      </c>
      <c r="F145" s="79">
        <v>0</v>
      </c>
      <c r="G145" s="80">
        <v>9</v>
      </c>
      <c r="H145" s="79">
        <v>0</v>
      </c>
      <c r="I145" s="80">
        <v>7</v>
      </c>
      <c r="J145" s="79">
        <v>0</v>
      </c>
      <c r="K145" s="80">
        <v>9</v>
      </c>
      <c r="L145" s="79">
        <v>0</v>
      </c>
      <c r="M145" s="80">
        <v>11</v>
      </c>
      <c r="N145" s="79">
        <v>0</v>
      </c>
      <c r="O145" s="80">
        <v>11</v>
      </c>
      <c r="P145" s="79">
        <v>0</v>
      </c>
      <c r="Q145" s="80">
        <v>12</v>
      </c>
      <c r="R145" s="79">
        <v>0</v>
      </c>
      <c r="S145" s="80">
        <v>3</v>
      </c>
      <c r="T145" s="90">
        <v>0</v>
      </c>
      <c r="U145" s="176">
        <v>8</v>
      </c>
      <c r="V145" s="79">
        <v>0</v>
      </c>
      <c r="W145" s="98">
        <v>12</v>
      </c>
      <c r="X145" s="79">
        <v>0</v>
      </c>
      <c r="Y145" s="80">
        <v>10</v>
      </c>
      <c r="Z145" s="79">
        <v>0</v>
      </c>
      <c r="AA145" s="98">
        <v>1</v>
      </c>
      <c r="AB145" s="79">
        <v>0</v>
      </c>
      <c r="AC145" s="238">
        <v>1</v>
      </c>
      <c r="AD145" s="37">
        <v>0</v>
      </c>
      <c r="AE145" s="98">
        <v>2</v>
      </c>
      <c r="AF145" s="79">
        <v>0</v>
      </c>
      <c r="AG145" s="80">
        <v>3</v>
      </c>
      <c r="AH145" s="79">
        <v>0</v>
      </c>
      <c r="AI145" s="80">
        <v>3</v>
      </c>
      <c r="AJ145" s="79">
        <v>0</v>
      </c>
      <c r="AK145" s="80">
        <v>19</v>
      </c>
      <c r="AL145" s="79">
        <v>0</v>
      </c>
      <c r="AM145" s="80">
        <v>12</v>
      </c>
      <c r="AN145" s="79">
        <v>0</v>
      </c>
      <c r="AO145" s="80">
        <v>4</v>
      </c>
      <c r="AP145" s="79">
        <v>0</v>
      </c>
      <c r="AQ145" s="80">
        <v>2</v>
      </c>
      <c r="AR145" s="79">
        <v>0</v>
      </c>
      <c r="AS145" s="80">
        <v>9</v>
      </c>
      <c r="AT145" s="79">
        <v>0</v>
      </c>
      <c r="AU145" s="80">
        <v>12</v>
      </c>
      <c r="AV145" s="79">
        <v>0</v>
      </c>
      <c r="AW145" s="80">
        <v>4</v>
      </c>
      <c r="AX145" s="79">
        <v>0</v>
      </c>
      <c r="AY145" s="80">
        <v>4</v>
      </c>
      <c r="AZ145" s="79">
        <v>0</v>
      </c>
      <c r="BA145" s="80">
        <v>1</v>
      </c>
      <c r="BB145" s="79">
        <v>0</v>
      </c>
      <c r="BC145" s="80">
        <v>10</v>
      </c>
      <c r="BD145" s="79">
        <v>0</v>
      </c>
      <c r="BE145" s="80">
        <v>3</v>
      </c>
      <c r="BF145" s="79">
        <v>0</v>
      </c>
      <c r="BG145" s="80">
        <v>22</v>
      </c>
      <c r="BH145" s="79">
        <v>0</v>
      </c>
      <c r="BI145" s="80">
        <v>12</v>
      </c>
      <c r="BJ145" s="79">
        <v>0</v>
      </c>
      <c r="BK145" s="80">
        <v>23</v>
      </c>
      <c r="BL145" s="79">
        <v>0</v>
      </c>
      <c r="BM145" s="80">
        <v>11</v>
      </c>
      <c r="BN145" s="79">
        <v>0</v>
      </c>
      <c r="BO145" s="80">
        <v>1</v>
      </c>
      <c r="BP145" s="79">
        <v>0</v>
      </c>
      <c r="BQ145" s="80">
        <v>4</v>
      </c>
      <c r="BR145" s="79">
        <v>0</v>
      </c>
      <c r="BS145" s="80">
        <v>5</v>
      </c>
      <c r="BT145" s="79">
        <v>0</v>
      </c>
      <c r="BU145" s="80">
        <v>13</v>
      </c>
      <c r="BV145" s="79">
        <v>0</v>
      </c>
      <c r="BW145" s="80">
        <v>19</v>
      </c>
      <c r="BX145" s="79">
        <v>0</v>
      </c>
      <c r="BY145" s="80">
        <v>13</v>
      </c>
      <c r="BZ145" s="79">
        <v>0</v>
      </c>
      <c r="CA145" s="80">
        <v>11</v>
      </c>
      <c r="CB145" s="79">
        <v>0</v>
      </c>
      <c r="CC145" s="80">
        <v>9</v>
      </c>
      <c r="CD145" s="79">
        <v>0</v>
      </c>
      <c r="CE145" s="83">
        <v>31</v>
      </c>
      <c r="CF145" s="79">
        <v>0</v>
      </c>
      <c r="CG145" s="80">
        <v>5</v>
      </c>
      <c r="CH145" s="79">
        <v>0</v>
      </c>
      <c r="CI145" s="80">
        <v>0</v>
      </c>
      <c r="CJ145" s="79">
        <v>0</v>
      </c>
      <c r="CK145" s="80">
        <v>2</v>
      </c>
      <c r="CL145" s="90">
        <v>0</v>
      </c>
      <c r="CM145" s="80">
        <v>10</v>
      </c>
      <c r="CN145" s="79">
        <v>0</v>
      </c>
      <c r="CO145" s="80">
        <v>3</v>
      </c>
    </row>
    <row r="146" spans="1:93" ht="12.75">
      <c r="A146" s="39"/>
      <c r="B146" s="2" t="s">
        <v>193</v>
      </c>
      <c r="C146" s="66" t="s">
        <v>148</v>
      </c>
      <c r="D146" s="79">
        <v>0</v>
      </c>
      <c r="E146" s="82">
        <v>2.109</v>
      </c>
      <c r="F146" s="79">
        <v>0</v>
      </c>
      <c r="G146" s="82">
        <v>1.437</v>
      </c>
      <c r="H146" s="79">
        <v>0</v>
      </c>
      <c r="I146" s="82">
        <v>0.887</v>
      </c>
      <c r="J146" s="79">
        <v>0</v>
      </c>
      <c r="K146" s="82">
        <v>0.984</v>
      </c>
      <c r="L146" s="79">
        <v>0</v>
      </c>
      <c r="M146" s="82">
        <v>2.053</v>
      </c>
      <c r="N146" s="79">
        <v>0</v>
      </c>
      <c r="O146" s="82">
        <v>3.291</v>
      </c>
      <c r="P146" s="79">
        <v>0</v>
      </c>
      <c r="Q146" s="82">
        <v>2.525</v>
      </c>
      <c r="R146" s="79">
        <v>0</v>
      </c>
      <c r="S146" s="82">
        <v>1.337</v>
      </c>
      <c r="T146" s="90">
        <v>0</v>
      </c>
      <c r="U146" s="82">
        <v>7.911</v>
      </c>
      <c r="V146" s="79">
        <v>0</v>
      </c>
      <c r="W146" s="82">
        <v>0.978</v>
      </c>
      <c r="X146" s="79">
        <v>0</v>
      </c>
      <c r="Y146" s="82">
        <v>7.54</v>
      </c>
      <c r="Z146" s="79">
        <v>0</v>
      </c>
      <c r="AA146" s="82">
        <v>0.479</v>
      </c>
      <c r="AB146" s="79">
        <v>0</v>
      </c>
      <c r="AC146" s="238">
        <v>0</v>
      </c>
      <c r="AD146" s="37">
        <v>0</v>
      </c>
      <c r="AE146" s="82">
        <v>0.481</v>
      </c>
      <c r="AF146" s="79">
        <v>0</v>
      </c>
      <c r="AG146" s="82">
        <v>0.749</v>
      </c>
      <c r="AH146" s="79">
        <v>0</v>
      </c>
      <c r="AI146" s="82">
        <v>0.505</v>
      </c>
      <c r="AJ146" s="79">
        <v>0</v>
      </c>
      <c r="AK146" s="82">
        <v>12.68</v>
      </c>
      <c r="AL146" s="79">
        <v>0</v>
      </c>
      <c r="AM146" s="82">
        <v>4.6</v>
      </c>
      <c r="AN146" s="79">
        <v>0</v>
      </c>
      <c r="AO146" s="82">
        <v>3.246</v>
      </c>
      <c r="AP146" s="79">
        <v>0</v>
      </c>
      <c r="AQ146" s="82">
        <v>0.266</v>
      </c>
      <c r="AR146" s="79">
        <v>0</v>
      </c>
      <c r="AS146" s="82">
        <v>6.372</v>
      </c>
      <c r="AT146" s="79">
        <v>0</v>
      </c>
      <c r="AU146" s="82">
        <v>3.95</v>
      </c>
      <c r="AV146" s="79">
        <v>0</v>
      </c>
      <c r="AW146" s="82">
        <v>2.115</v>
      </c>
      <c r="AX146" s="79">
        <v>0</v>
      </c>
      <c r="AY146" s="82">
        <v>2.9130000000000003</v>
      </c>
      <c r="AZ146" s="79">
        <v>0</v>
      </c>
      <c r="BA146" s="82">
        <v>0.702</v>
      </c>
      <c r="BB146" s="79">
        <v>0</v>
      </c>
      <c r="BC146" s="82">
        <v>6.602</v>
      </c>
      <c r="BD146" s="79">
        <v>0</v>
      </c>
      <c r="BE146" s="82">
        <v>0.488</v>
      </c>
      <c r="BF146" s="79">
        <v>0</v>
      </c>
      <c r="BG146" s="82">
        <v>6.662</v>
      </c>
      <c r="BH146" s="79">
        <v>0</v>
      </c>
      <c r="BI146" s="82">
        <v>2.844</v>
      </c>
      <c r="BJ146" s="79">
        <v>0</v>
      </c>
      <c r="BK146" s="82">
        <v>11.816</v>
      </c>
      <c r="BL146" s="79">
        <v>0</v>
      </c>
      <c r="BM146" s="82">
        <v>4.767</v>
      </c>
      <c r="BN146" s="79">
        <v>0</v>
      </c>
      <c r="BO146" s="82">
        <v>0.137</v>
      </c>
      <c r="BP146" s="79">
        <v>0</v>
      </c>
      <c r="BQ146" s="82">
        <v>3.308</v>
      </c>
      <c r="BR146" s="79">
        <v>0</v>
      </c>
      <c r="BS146" s="82">
        <v>0.38</v>
      </c>
      <c r="BT146" s="79">
        <v>0</v>
      </c>
      <c r="BU146" s="82">
        <v>1.8840000000000003</v>
      </c>
      <c r="BV146" s="79">
        <v>0</v>
      </c>
      <c r="BW146" s="82">
        <v>3.632</v>
      </c>
      <c r="BX146" s="79">
        <v>0</v>
      </c>
      <c r="BY146" s="82">
        <v>3.7520000000000002</v>
      </c>
      <c r="BZ146" s="79">
        <v>0</v>
      </c>
      <c r="CA146" s="82">
        <v>2.07</v>
      </c>
      <c r="CB146" s="79">
        <v>0</v>
      </c>
      <c r="CC146" s="82">
        <v>3.049</v>
      </c>
      <c r="CD146" s="79">
        <v>0</v>
      </c>
      <c r="CE146" s="82">
        <v>5.249</v>
      </c>
      <c r="CF146" s="79">
        <v>0</v>
      </c>
      <c r="CG146" s="82">
        <v>2.176</v>
      </c>
      <c r="CH146" s="79">
        <v>0</v>
      </c>
      <c r="CI146" s="80">
        <v>0</v>
      </c>
      <c r="CJ146" s="79">
        <v>0</v>
      </c>
      <c r="CK146" s="82">
        <v>0.874</v>
      </c>
      <c r="CL146" s="90">
        <v>0</v>
      </c>
      <c r="CM146" s="82">
        <v>0.919</v>
      </c>
      <c r="CN146" s="79">
        <v>0</v>
      </c>
      <c r="CO146" s="82">
        <v>0.323</v>
      </c>
    </row>
    <row r="147" spans="1:93" ht="12.75">
      <c r="A147" s="38" t="s">
        <v>191</v>
      </c>
      <c r="B147" s="1" t="s">
        <v>195</v>
      </c>
      <c r="C147" s="65" t="s">
        <v>162</v>
      </c>
      <c r="D147" s="79">
        <v>0</v>
      </c>
      <c r="E147" s="80">
        <v>1</v>
      </c>
      <c r="F147" s="79">
        <v>0</v>
      </c>
      <c r="G147" s="80">
        <v>4</v>
      </c>
      <c r="H147" s="79">
        <v>0</v>
      </c>
      <c r="I147" s="80">
        <v>2</v>
      </c>
      <c r="J147" s="79">
        <v>0</v>
      </c>
      <c r="K147" s="80">
        <v>1</v>
      </c>
      <c r="L147" s="79">
        <v>0</v>
      </c>
      <c r="M147" s="80">
        <v>2</v>
      </c>
      <c r="N147" s="79">
        <v>0</v>
      </c>
      <c r="O147" s="80">
        <v>2</v>
      </c>
      <c r="P147" s="79">
        <v>0</v>
      </c>
      <c r="Q147" s="80">
        <v>2</v>
      </c>
      <c r="R147" s="79">
        <v>0</v>
      </c>
      <c r="S147" s="80">
        <v>3</v>
      </c>
      <c r="T147" s="90">
        <v>0</v>
      </c>
      <c r="U147" s="98">
        <v>2</v>
      </c>
      <c r="V147" s="79">
        <v>0</v>
      </c>
      <c r="W147" s="98">
        <v>2</v>
      </c>
      <c r="X147" s="79">
        <v>0</v>
      </c>
      <c r="Y147" s="80">
        <v>4</v>
      </c>
      <c r="Z147" s="79">
        <v>0</v>
      </c>
      <c r="AA147" s="80">
        <v>3</v>
      </c>
      <c r="AB147" s="79">
        <v>0</v>
      </c>
      <c r="AC147" s="80">
        <v>2</v>
      </c>
      <c r="AD147" s="37">
        <v>0</v>
      </c>
      <c r="AE147" s="80">
        <v>1</v>
      </c>
      <c r="AF147" s="79">
        <v>0</v>
      </c>
      <c r="AG147" s="80">
        <v>0</v>
      </c>
      <c r="AH147" s="79">
        <v>0</v>
      </c>
      <c r="AI147" s="80">
        <v>1</v>
      </c>
      <c r="AJ147" s="79">
        <v>0</v>
      </c>
      <c r="AK147" s="80">
        <v>1</v>
      </c>
      <c r="AL147" s="79">
        <v>0</v>
      </c>
      <c r="AM147" s="80">
        <v>3</v>
      </c>
      <c r="AN147" s="79">
        <v>0</v>
      </c>
      <c r="AO147" s="80">
        <v>7</v>
      </c>
      <c r="AP147" s="79">
        <v>0</v>
      </c>
      <c r="AQ147" s="80">
        <v>0</v>
      </c>
      <c r="AR147" s="79">
        <v>0</v>
      </c>
      <c r="AS147" s="98">
        <v>1</v>
      </c>
      <c r="AT147" s="79">
        <v>0</v>
      </c>
      <c r="AU147" s="80">
        <v>0</v>
      </c>
      <c r="AV147" s="79">
        <v>0</v>
      </c>
      <c r="AW147" s="80">
        <v>0</v>
      </c>
      <c r="AX147" s="79">
        <v>0</v>
      </c>
      <c r="AY147" s="80">
        <v>0</v>
      </c>
      <c r="AZ147" s="79">
        <v>0</v>
      </c>
      <c r="BA147" s="80">
        <v>0</v>
      </c>
      <c r="BB147" s="79">
        <v>0</v>
      </c>
      <c r="BC147" s="80">
        <v>140</v>
      </c>
      <c r="BD147" s="79">
        <v>0</v>
      </c>
      <c r="BE147" s="80">
        <v>1</v>
      </c>
      <c r="BF147" s="79">
        <v>0</v>
      </c>
      <c r="BG147" s="80">
        <v>0</v>
      </c>
      <c r="BH147" s="79">
        <v>0</v>
      </c>
      <c r="BI147" s="80">
        <v>0</v>
      </c>
      <c r="BJ147" s="79">
        <v>0</v>
      </c>
      <c r="BK147" s="176" t="s">
        <v>8</v>
      </c>
      <c r="BL147" s="79">
        <v>0</v>
      </c>
      <c r="BM147" s="80">
        <v>0</v>
      </c>
      <c r="BN147" s="79">
        <v>0</v>
      </c>
      <c r="BO147" s="80">
        <v>0</v>
      </c>
      <c r="BP147" s="79">
        <v>0</v>
      </c>
      <c r="BQ147" s="80">
        <v>34</v>
      </c>
      <c r="BR147" s="79">
        <v>0</v>
      </c>
      <c r="BS147" s="80">
        <v>7</v>
      </c>
      <c r="BT147" s="79">
        <v>0</v>
      </c>
      <c r="BU147" s="80">
        <v>6</v>
      </c>
      <c r="BV147" s="79">
        <v>0</v>
      </c>
      <c r="BW147" s="80">
        <v>123</v>
      </c>
      <c r="BX147" s="79">
        <v>0</v>
      </c>
      <c r="BY147" s="80">
        <v>70</v>
      </c>
      <c r="BZ147" s="79">
        <v>0</v>
      </c>
      <c r="CA147" s="80">
        <v>2</v>
      </c>
      <c r="CB147" s="79">
        <v>0</v>
      </c>
      <c r="CC147" s="176" t="s">
        <v>15</v>
      </c>
      <c r="CD147" s="79">
        <v>0</v>
      </c>
      <c r="CE147" s="80">
        <v>51</v>
      </c>
      <c r="CF147" s="79">
        <v>0</v>
      </c>
      <c r="CG147" s="80">
        <v>1</v>
      </c>
      <c r="CH147" s="79">
        <v>0</v>
      </c>
      <c r="CI147" s="80">
        <v>18</v>
      </c>
      <c r="CJ147" s="79">
        <v>0</v>
      </c>
      <c r="CK147" s="80">
        <v>18</v>
      </c>
      <c r="CL147" s="90">
        <v>0</v>
      </c>
      <c r="CM147" s="80">
        <v>9</v>
      </c>
      <c r="CN147" s="79">
        <v>0</v>
      </c>
      <c r="CO147" s="80">
        <v>5</v>
      </c>
    </row>
    <row r="148" spans="1:93" ht="12.75">
      <c r="A148" s="39"/>
      <c r="B148" s="2"/>
      <c r="C148" s="66" t="s">
        <v>148</v>
      </c>
      <c r="D148" s="79">
        <v>0</v>
      </c>
      <c r="E148" s="80">
        <v>2.991</v>
      </c>
      <c r="F148" s="79">
        <v>0</v>
      </c>
      <c r="G148" s="82">
        <v>4.083</v>
      </c>
      <c r="H148" s="79">
        <v>0</v>
      </c>
      <c r="I148" s="82">
        <v>0.172</v>
      </c>
      <c r="J148" s="79">
        <v>0</v>
      </c>
      <c r="K148" s="82">
        <v>1.057</v>
      </c>
      <c r="L148" s="79">
        <v>0</v>
      </c>
      <c r="M148" s="176" t="s">
        <v>976</v>
      </c>
      <c r="N148" s="79">
        <v>0</v>
      </c>
      <c r="O148" s="82">
        <v>0.172</v>
      </c>
      <c r="P148" s="79">
        <v>0</v>
      </c>
      <c r="Q148" s="82">
        <v>4.207</v>
      </c>
      <c r="R148" s="79">
        <v>0</v>
      </c>
      <c r="S148" s="82">
        <v>6.776</v>
      </c>
      <c r="T148" s="90">
        <v>0</v>
      </c>
      <c r="U148" s="82">
        <v>0.172</v>
      </c>
      <c r="V148" s="79">
        <v>0</v>
      </c>
      <c r="W148" s="82">
        <v>0.172</v>
      </c>
      <c r="X148" s="79">
        <v>0</v>
      </c>
      <c r="Y148" s="82">
        <v>12.026</v>
      </c>
      <c r="Z148" s="79">
        <v>0</v>
      </c>
      <c r="AA148" s="82">
        <v>0.26</v>
      </c>
      <c r="AB148" s="79">
        <v>0</v>
      </c>
      <c r="AC148" s="82">
        <v>4.072</v>
      </c>
      <c r="AD148" s="37">
        <v>0</v>
      </c>
      <c r="AE148" s="176">
        <v>2.991</v>
      </c>
      <c r="AF148" s="79">
        <v>0</v>
      </c>
      <c r="AG148" s="80">
        <v>0</v>
      </c>
      <c r="AH148" s="79">
        <v>0</v>
      </c>
      <c r="AI148" s="82">
        <v>3.016</v>
      </c>
      <c r="AJ148" s="79">
        <v>0</v>
      </c>
      <c r="AK148" s="82">
        <v>0.088</v>
      </c>
      <c r="AL148" s="79">
        <v>0</v>
      </c>
      <c r="AM148" s="82">
        <v>0.26</v>
      </c>
      <c r="AN148" s="79">
        <v>0</v>
      </c>
      <c r="AO148" s="82">
        <v>9.431</v>
      </c>
      <c r="AP148" s="79">
        <v>0</v>
      </c>
      <c r="AQ148" s="80">
        <v>0</v>
      </c>
      <c r="AR148" s="79">
        <v>0</v>
      </c>
      <c r="AS148" s="82">
        <v>3.004</v>
      </c>
      <c r="AT148" s="79">
        <v>0</v>
      </c>
      <c r="AU148" s="80">
        <v>0</v>
      </c>
      <c r="AV148" s="79">
        <v>0</v>
      </c>
      <c r="AW148" s="80">
        <v>0</v>
      </c>
      <c r="AX148" s="79">
        <v>0</v>
      </c>
      <c r="AY148" s="80">
        <v>0</v>
      </c>
      <c r="AZ148" s="79">
        <v>0</v>
      </c>
      <c r="BA148" s="80">
        <v>0</v>
      </c>
      <c r="BB148" s="79">
        <v>0</v>
      </c>
      <c r="BC148" s="82">
        <v>62.049</v>
      </c>
      <c r="BD148" s="79">
        <v>0</v>
      </c>
      <c r="BE148" s="176">
        <v>1.639</v>
      </c>
      <c r="BF148" s="79">
        <v>0</v>
      </c>
      <c r="BG148" s="80">
        <v>0</v>
      </c>
      <c r="BH148" s="79">
        <v>0</v>
      </c>
      <c r="BI148" s="80">
        <v>0</v>
      </c>
      <c r="BJ148" s="79">
        <v>0</v>
      </c>
      <c r="BK148" s="176" t="s">
        <v>1005</v>
      </c>
      <c r="BL148" s="79">
        <v>0</v>
      </c>
      <c r="BM148" s="80">
        <v>0</v>
      </c>
      <c r="BN148" s="79">
        <v>0</v>
      </c>
      <c r="BO148" s="80">
        <v>0</v>
      </c>
      <c r="BP148" s="79">
        <v>0</v>
      </c>
      <c r="BQ148" s="82">
        <v>3.986</v>
      </c>
      <c r="BR148" s="79">
        <v>0</v>
      </c>
      <c r="BS148" s="82">
        <v>5.883</v>
      </c>
      <c r="BT148" s="79">
        <v>0</v>
      </c>
      <c r="BU148" s="80">
        <v>0.524</v>
      </c>
      <c r="BV148" s="79">
        <v>0</v>
      </c>
      <c r="BW148" s="82">
        <v>18.554</v>
      </c>
      <c r="BX148" s="79">
        <v>0</v>
      </c>
      <c r="BY148" s="82">
        <v>9.005</v>
      </c>
      <c r="BZ148" s="79">
        <v>0</v>
      </c>
      <c r="CA148" s="82">
        <v>2.983</v>
      </c>
      <c r="CB148" s="79">
        <v>0</v>
      </c>
      <c r="CC148" s="176" t="s">
        <v>1007</v>
      </c>
      <c r="CD148" s="79">
        <v>0</v>
      </c>
      <c r="CE148" s="82">
        <v>21.545</v>
      </c>
      <c r="CF148" s="79">
        <v>0</v>
      </c>
      <c r="CG148" s="80">
        <v>0.595</v>
      </c>
      <c r="CH148" s="79">
        <v>0</v>
      </c>
      <c r="CI148" s="82">
        <v>1.568</v>
      </c>
      <c r="CJ148" s="79">
        <v>0</v>
      </c>
      <c r="CK148" s="82">
        <v>1.568</v>
      </c>
      <c r="CL148" s="90">
        <v>0</v>
      </c>
      <c r="CM148" s="82">
        <v>0.784</v>
      </c>
      <c r="CN148" s="79">
        <v>0</v>
      </c>
      <c r="CO148" s="82">
        <v>2.089</v>
      </c>
    </row>
    <row r="149" spans="1:93" ht="12.75">
      <c r="A149" s="39" t="s">
        <v>194</v>
      </c>
      <c r="B149" s="2" t="s">
        <v>212</v>
      </c>
      <c r="C149" s="66" t="s">
        <v>5</v>
      </c>
      <c r="D149" s="79">
        <v>0</v>
      </c>
      <c r="E149" s="80">
        <v>0</v>
      </c>
      <c r="F149" s="79">
        <v>0</v>
      </c>
      <c r="G149" s="80">
        <v>0</v>
      </c>
      <c r="H149" s="79">
        <v>0</v>
      </c>
      <c r="I149" s="80">
        <v>0</v>
      </c>
      <c r="J149" s="79">
        <v>0</v>
      </c>
      <c r="K149" s="80">
        <v>0</v>
      </c>
      <c r="L149" s="79">
        <v>0</v>
      </c>
      <c r="M149" s="80">
        <v>0</v>
      </c>
      <c r="N149" s="79">
        <v>0</v>
      </c>
      <c r="O149" s="80">
        <v>0</v>
      </c>
      <c r="P149" s="79">
        <v>0</v>
      </c>
      <c r="Q149" s="80">
        <v>0</v>
      </c>
      <c r="R149" s="79">
        <v>0</v>
      </c>
      <c r="S149" s="80">
        <v>0</v>
      </c>
      <c r="T149" s="90">
        <v>0</v>
      </c>
      <c r="U149" s="80">
        <v>0</v>
      </c>
      <c r="V149" s="79">
        <v>0</v>
      </c>
      <c r="W149" s="80">
        <v>0</v>
      </c>
      <c r="X149" s="79">
        <v>0</v>
      </c>
      <c r="Y149" s="80">
        <v>0</v>
      </c>
      <c r="Z149" s="79">
        <v>0</v>
      </c>
      <c r="AA149" s="80">
        <v>0</v>
      </c>
      <c r="AB149" s="79">
        <v>0</v>
      </c>
      <c r="AC149" s="80">
        <v>0</v>
      </c>
      <c r="AD149" s="37">
        <v>0</v>
      </c>
      <c r="AE149" s="80">
        <v>0</v>
      </c>
      <c r="AF149" s="79">
        <v>0</v>
      </c>
      <c r="AG149" s="80">
        <v>0</v>
      </c>
      <c r="AH149" s="79">
        <v>0</v>
      </c>
      <c r="AI149" s="80"/>
      <c r="AJ149" s="79">
        <v>0</v>
      </c>
      <c r="AK149" s="80">
        <v>0</v>
      </c>
      <c r="AL149" s="79">
        <v>0</v>
      </c>
      <c r="AM149" s="80">
        <v>0</v>
      </c>
      <c r="AN149" s="79">
        <v>0</v>
      </c>
      <c r="AO149" s="80">
        <v>0</v>
      </c>
      <c r="AP149" s="79">
        <v>0</v>
      </c>
      <c r="AQ149" s="80">
        <v>0</v>
      </c>
      <c r="AR149" s="79">
        <v>0</v>
      </c>
      <c r="AS149" s="80">
        <v>0</v>
      </c>
      <c r="AT149" s="79">
        <v>0</v>
      </c>
      <c r="AU149" s="80">
        <v>0</v>
      </c>
      <c r="AV149" s="79">
        <v>0</v>
      </c>
      <c r="AW149" s="80">
        <v>0</v>
      </c>
      <c r="AX149" s="79">
        <v>0</v>
      </c>
      <c r="AY149" s="80">
        <v>0</v>
      </c>
      <c r="AZ149" s="79">
        <v>0</v>
      </c>
      <c r="BA149" s="80">
        <v>0</v>
      </c>
      <c r="BB149" s="79">
        <v>0</v>
      </c>
      <c r="BC149" s="80">
        <v>0</v>
      </c>
      <c r="BD149" s="79">
        <v>0</v>
      </c>
      <c r="BE149" s="80">
        <v>0</v>
      </c>
      <c r="BF149" s="79">
        <v>0</v>
      </c>
      <c r="BG149" s="80">
        <v>0</v>
      </c>
      <c r="BH149" s="79">
        <v>0</v>
      </c>
      <c r="BI149" s="80">
        <v>0</v>
      </c>
      <c r="BJ149" s="79">
        <v>0</v>
      </c>
      <c r="BK149" s="80">
        <v>0</v>
      </c>
      <c r="BL149" s="79">
        <v>0</v>
      </c>
      <c r="BM149" s="80">
        <v>0</v>
      </c>
      <c r="BN149" s="79">
        <v>0</v>
      </c>
      <c r="BO149" s="80">
        <v>0</v>
      </c>
      <c r="BP149" s="79">
        <v>0</v>
      </c>
      <c r="BQ149" s="80">
        <v>0</v>
      </c>
      <c r="BR149" s="79">
        <v>0</v>
      </c>
      <c r="BS149" s="80">
        <v>0</v>
      </c>
      <c r="BT149" s="79">
        <v>0</v>
      </c>
      <c r="BU149" s="80">
        <v>0</v>
      </c>
      <c r="BV149" s="79">
        <v>0</v>
      </c>
      <c r="BW149" s="80">
        <v>0</v>
      </c>
      <c r="BX149" s="79">
        <v>0</v>
      </c>
      <c r="BY149" s="80">
        <v>0</v>
      </c>
      <c r="BZ149" s="79">
        <v>0</v>
      </c>
      <c r="CA149" s="80">
        <v>0</v>
      </c>
      <c r="CB149" s="79">
        <v>0</v>
      </c>
      <c r="CC149" s="80">
        <v>0</v>
      </c>
      <c r="CD149" s="79">
        <v>0</v>
      </c>
      <c r="CE149" s="80">
        <v>0</v>
      </c>
      <c r="CF149" s="79">
        <v>0</v>
      </c>
      <c r="CG149" s="80">
        <v>0</v>
      </c>
      <c r="CH149" s="79">
        <v>0</v>
      </c>
      <c r="CI149" s="80">
        <v>0</v>
      </c>
      <c r="CJ149" s="79">
        <v>0</v>
      </c>
      <c r="CK149" s="80">
        <v>0</v>
      </c>
      <c r="CL149" s="90">
        <v>0</v>
      </c>
      <c r="CM149" s="80">
        <v>0</v>
      </c>
      <c r="CN149" s="79">
        <v>0</v>
      </c>
      <c r="CO149" s="80">
        <v>0</v>
      </c>
    </row>
    <row r="150" spans="1:93" ht="12.75">
      <c r="A150" s="39"/>
      <c r="B150" s="2" t="s">
        <v>213</v>
      </c>
      <c r="C150" s="66" t="s">
        <v>215</v>
      </c>
      <c r="D150" s="79">
        <v>0</v>
      </c>
      <c r="E150" s="80">
        <v>0</v>
      </c>
      <c r="F150" s="79">
        <v>0</v>
      </c>
      <c r="G150" s="80">
        <v>0</v>
      </c>
      <c r="H150" s="79">
        <v>0</v>
      </c>
      <c r="I150" s="80">
        <v>0</v>
      </c>
      <c r="J150" s="79">
        <v>0</v>
      </c>
      <c r="K150" s="80">
        <v>0</v>
      </c>
      <c r="L150" s="79">
        <v>0</v>
      </c>
      <c r="M150" s="80">
        <v>0</v>
      </c>
      <c r="N150" s="79">
        <v>0</v>
      </c>
      <c r="O150" s="80">
        <v>0</v>
      </c>
      <c r="P150" s="79">
        <v>0</v>
      </c>
      <c r="Q150" s="80">
        <v>0</v>
      </c>
      <c r="R150" s="79">
        <v>0</v>
      </c>
      <c r="S150" s="80">
        <v>0</v>
      </c>
      <c r="T150" s="90">
        <v>0</v>
      </c>
      <c r="U150" s="80">
        <v>0</v>
      </c>
      <c r="V150" s="79">
        <v>0</v>
      </c>
      <c r="W150" s="80">
        <v>0</v>
      </c>
      <c r="X150" s="79">
        <v>0</v>
      </c>
      <c r="Y150" s="80">
        <v>0</v>
      </c>
      <c r="Z150" s="79">
        <v>0</v>
      </c>
      <c r="AA150" s="80">
        <v>0</v>
      </c>
      <c r="AB150" s="79">
        <v>0</v>
      </c>
      <c r="AC150" s="80">
        <v>0</v>
      </c>
      <c r="AD150" s="37">
        <v>0</v>
      </c>
      <c r="AE150" s="105">
        <v>0</v>
      </c>
      <c r="AF150" s="79">
        <v>0</v>
      </c>
      <c r="AG150" s="80">
        <v>0</v>
      </c>
      <c r="AH150" s="79">
        <v>0</v>
      </c>
      <c r="AI150" s="80"/>
      <c r="AJ150" s="79">
        <v>0</v>
      </c>
      <c r="AK150" s="80">
        <v>0</v>
      </c>
      <c r="AL150" s="79">
        <v>0</v>
      </c>
      <c r="AM150" s="80">
        <v>0</v>
      </c>
      <c r="AN150" s="79">
        <v>0</v>
      </c>
      <c r="AO150" s="80">
        <v>0</v>
      </c>
      <c r="AP150" s="79">
        <v>0</v>
      </c>
      <c r="AQ150" s="80">
        <v>0</v>
      </c>
      <c r="AR150" s="79">
        <v>0</v>
      </c>
      <c r="AS150" s="80">
        <v>0</v>
      </c>
      <c r="AT150" s="79">
        <v>0</v>
      </c>
      <c r="AU150" s="80">
        <v>0</v>
      </c>
      <c r="AV150" s="79">
        <v>0</v>
      </c>
      <c r="AW150" s="80">
        <v>0</v>
      </c>
      <c r="AX150" s="79">
        <v>0</v>
      </c>
      <c r="AY150" s="80">
        <v>0</v>
      </c>
      <c r="AZ150" s="79">
        <v>0</v>
      </c>
      <c r="BA150" s="80">
        <v>0</v>
      </c>
      <c r="BB150" s="79">
        <v>0</v>
      </c>
      <c r="BC150" s="80">
        <v>0</v>
      </c>
      <c r="BD150" s="79">
        <v>0</v>
      </c>
      <c r="BE150" s="80">
        <v>0</v>
      </c>
      <c r="BF150" s="79">
        <v>0</v>
      </c>
      <c r="BG150" s="80">
        <v>0</v>
      </c>
      <c r="BH150" s="79">
        <v>0</v>
      </c>
      <c r="BI150" s="80">
        <v>0</v>
      </c>
      <c r="BJ150" s="79">
        <v>0</v>
      </c>
      <c r="BK150" s="80">
        <v>0</v>
      </c>
      <c r="BL150" s="79">
        <v>0</v>
      </c>
      <c r="BM150" s="80">
        <v>0</v>
      </c>
      <c r="BN150" s="79">
        <v>0</v>
      </c>
      <c r="BO150" s="80">
        <v>0</v>
      </c>
      <c r="BP150" s="79">
        <v>0</v>
      </c>
      <c r="BQ150" s="80">
        <v>0</v>
      </c>
      <c r="BR150" s="79">
        <v>0</v>
      </c>
      <c r="BS150" s="80">
        <v>0</v>
      </c>
      <c r="BT150" s="79">
        <v>0</v>
      </c>
      <c r="BU150" s="80">
        <v>0</v>
      </c>
      <c r="BV150" s="79">
        <v>0</v>
      </c>
      <c r="BW150" s="80">
        <v>0</v>
      </c>
      <c r="BX150" s="79">
        <v>0</v>
      </c>
      <c r="BY150" s="80">
        <v>0</v>
      </c>
      <c r="BZ150" s="79">
        <v>0</v>
      </c>
      <c r="CA150" s="80">
        <v>0</v>
      </c>
      <c r="CB150" s="79">
        <v>0</v>
      </c>
      <c r="CC150" s="80">
        <v>0</v>
      </c>
      <c r="CD150" s="90">
        <v>0</v>
      </c>
      <c r="CE150" s="80">
        <v>0</v>
      </c>
      <c r="CF150" s="79">
        <v>0</v>
      </c>
      <c r="CG150" s="80">
        <v>0</v>
      </c>
      <c r="CH150" s="79">
        <v>0</v>
      </c>
      <c r="CI150" s="80">
        <v>0</v>
      </c>
      <c r="CJ150" s="79">
        <v>0</v>
      </c>
      <c r="CK150" s="80">
        <v>0</v>
      </c>
      <c r="CL150" s="90">
        <v>0</v>
      </c>
      <c r="CM150" s="80">
        <v>0</v>
      </c>
      <c r="CN150" s="79">
        <v>0</v>
      </c>
      <c r="CO150" s="80">
        <v>0</v>
      </c>
    </row>
    <row r="151" spans="1:93" ht="12.75">
      <c r="A151" s="51" t="s">
        <v>196</v>
      </c>
      <c r="B151" s="3" t="s">
        <v>197</v>
      </c>
      <c r="C151" s="22" t="s">
        <v>148</v>
      </c>
      <c r="D151" s="79">
        <v>0</v>
      </c>
      <c r="E151" s="82">
        <v>7.819</v>
      </c>
      <c r="F151" s="79">
        <v>0</v>
      </c>
      <c r="G151" s="82">
        <v>10.275</v>
      </c>
      <c r="H151" s="79">
        <v>0</v>
      </c>
      <c r="I151" s="82">
        <v>5.646</v>
      </c>
      <c r="J151" s="79">
        <v>0</v>
      </c>
      <c r="K151" s="80">
        <v>0</v>
      </c>
      <c r="L151" s="79">
        <v>0</v>
      </c>
      <c r="M151" s="80">
        <v>0</v>
      </c>
      <c r="N151" s="79">
        <v>0</v>
      </c>
      <c r="O151" s="82">
        <v>0</v>
      </c>
      <c r="P151" s="79">
        <v>0</v>
      </c>
      <c r="Q151" s="80">
        <v>0</v>
      </c>
      <c r="R151" s="79">
        <v>0</v>
      </c>
      <c r="S151" s="80">
        <v>7.522</v>
      </c>
      <c r="T151" s="79">
        <v>0</v>
      </c>
      <c r="U151" s="106">
        <v>0</v>
      </c>
      <c r="V151" s="79">
        <v>0</v>
      </c>
      <c r="W151" s="80">
        <v>0</v>
      </c>
      <c r="X151" s="79">
        <v>0</v>
      </c>
      <c r="Y151" s="80">
        <v>0.682</v>
      </c>
      <c r="Z151" s="79">
        <v>0</v>
      </c>
      <c r="AA151" s="80">
        <v>0</v>
      </c>
      <c r="AB151" s="79">
        <v>0</v>
      </c>
      <c r="AC151" s="82">
        <v>56.753</v>
      </c>
      <c r="AD151" s="86">
        <v>0</v>
      </c>
      <c r="AE151" s="82">
        <v>5.28</v>
      </c>
      <c r="AF151" s="79">
        <v>0</v>
      </c>
      <c r="AG151" s="80">
        <v>0</v>
      </c>
      <c r="AH151" s="79">
        <v>0</v>
      </c>
      <c r="AI151" s="82">
        <v>1.634</v>
      </c>
      <c r="AJ151" s="79">
        <v>0</v>
      </c>
      <c r="AK151" s="80">
        <v>0</v>
      </c>
      <c r="AL151" s="79">
        <v>0</v>
      </c>
      <c r="AM151" s="80">
        <v>0</v>
      </c>
      <c r="AN151" s="79">
        <v>0</v>
      </c>
      <c r="AO151" s="80">
        <v>0</v>
      </c>
      <c r="AP151" s="79">
        <v>0</v>
      </c>
      <c r="AQ151" s="80">
        <v>0</v>
      </c>
      <c r="AR151" s="79">
        <v>0</v>
      </c>
      <c r="AS151" s="80">
        <v>0</v>
      </c>
      <c r="AT151" s="79">
        <v>0</v>
      </c>
      <c r="AU151" s="80">
        <v>0</v>
      </c>
      <c r="AV151" s="79">
        <v>0</v>
      </c>
      <c r="AW151" s="80">
        <v>0</v>
      </c>
      <c r="AX151" s="79">
        <v>0</v>
      </c>
      <c r="AY151" s="80">
        <v>0</v>
      </c>
      <c r="AZ151" s="79">
        <v>0</v>
      </c>
      <c r="BA151" s="80">
        <v>0</v>
      </c>
      <c r="BB151" s="79">
        <v>0</v>
      </c>
      <c r="BC151" s="82">
        <v>20.508000000000003</v>
      </c>
      <c r="BD151" s="79">
        <v>0</v>
      </c>
      <c r="BE151" s="82">
        <v>30.088</v>
      </c>
      <c r="BF151" s="79">
        <v>0</v>
      </c>
      <c r="BG151" s="82">
        <v>23.495</v>
      </c>
      <c r="BH151" s="79">
        <v>0</v>
      </c>
      <c r="BI151" s="82">
        <v>12.413</v>
      </c>
      <c r="BJ151" s="79">
        <v>0</v>
      </c>
      <c r="BK151" s="82">
        <v>17.301000000000002</v>
      </c>
      <c r="BL151" s="79">
        <v>0</v>
      </c>
      <c r="BM151" s="82">
        <v>11.136</v>
      </c>
      <c r="BN151" s="79">
        <v>0</v>
      </c>
      <c r="BO151" s="82">
        <v>5.468</v>
      </c>
      <c r="BP151" s="79">
        <v>0</v>
      </c>
      <c r="BQ151" s="82">
        <v>16.997</v>
      </c>
      <c r="BR151" s="79">
        <v>0</v>
      </c>
      <c r="BS151" s="82">
        <v>2.507</v>
      </c>
      <c r="BT151" s="79">
        <v>0</v>
      </c>
      <c r="BU151" s="80">
        <v>1.701</v>
      </c>
      <c r="BV151" s="79">
        <v>0</v>
      </c>
      <c r="BW151" s="80">
        <v>0</v>
      </c>
      <c r="BX151" s="79">
        <v>0</v>
      </c>
      <c r="BY151" s="80">
        <v>0</v>
      </c>
      <c r="BZ151" s="79">
        <v>0</v>
      </c>
      <c r="CA151" s="82">
        <v>2.507</v>
      </c>
      <c r="CB151" s="79">
        <v>0</v>
      </c>
      <c r="CC151" s="80">
        <v>0</v>
      </c>
      <c r="CD151" s="90">
        <v>0</v>
      </c>
      <c r="CE151" s="80">
        <v>0</v>
      </c>
      <c r="CF151" s="79">
        <v>0</v>
      </c>
      <c r="CG151" s="82">
        <v>9.139000000000001</v>
      </c>
      <c r="CH151" s="79">
        <v>0</v>
      </c>
      <c r="CI151" s="82">
        <v>9.027</v>
      </c>
      <c r="CJ151" s="79">
        <v>0</v>
      </c>
      <c r="CK151" s="82">
        <v>10.886000000000001</v>
      </c>
      <c r="CL151" s="90">
        <v>0</v>
      </c>
      <c r="CM151" s="82">
        <v>9.924</v>
      </c>
      <c r="CN151" s="79">
        <v>0</v>
      </c>
      <c r="CO151" s="80">
        <v>0</v>
      </c>
    </row>
    <row r="152" spans="1:93" ht="12.75">
      <c r="A152" s="51" t="s">
        <v>411</v>
      </c>
      <c r="B152" s="301" t="s">
        <v>465</v>
      </c>
      <c r="C152" s="22" t="s">
        <v>416</v>
      </c>
      <c r="D152" s="79">
        <v>0</v>
      </c>
      <c r="E152" s="80">
        <v>30</v>
      </c>
      <c r="F152" s="79">
        <v>0</v>
      </c>
      <c r="G152" s="80">
        <v>0</v>
      </c>
      <c r="H152" s="79">
        <v>0</v>
      </c>
      <c r="I152" s="80">
        <v>1</v>
      </c>
      <c r="J152" s="79">
        <v>0</v>
      </c>
      <c r="K152" s="80">
        <v>14</v>
      </c>
      <c r="L152" s="79">
        <v>0</v>
      </c>
      <c r="M152" s="80">
        <v>17</v>
      </c>
      <c r="N152" s="79">
        <v>0</v>
      </c>
      <c r="O152" s="80">
        <v>0</v>
      </c>
      <c r="P152" s="79">
        <v>0</v>
      </c>
      <c r="Q152" s="238" t="s">
        <v>506</v>
      </c>
      <c r="R152" s="81">
        <v>600</v>
      </c>
      <c r="S152" s="83">
        <v>40</v>
      </c>
      <c r="T152" s="79">
        <v>0</v>
      </c>
      <c r="U152" s="80">
        <v>20</v>
      </c>
      <c r="V152" s="79">
        <v>0</v>
      </c>
      <c r="W152" s="80">
        <v>6</v>
      </c>
      <c r="X152" s="79">
        <v>0</v>
      </c>
      <c r="Y152" s="80">
        <v>520</v>
      </c>
      <c r="Z152" s="79">
        <v>0</v>
      </c>
      <c r="AA152" s="80">
        <v>16</v>
      </c>
      <c r="AB152" s="79">
        <v>0</v>
      </c>
      <c r="AC152" s="80">
        <v>2</v>
      </c>
      <c r="AD152" s="37">
        <v>0</v>
      </c>
      <c r="AE152" s="80">
        <v>0</v>
      </c>
      <c r="AF152" s="79">
        <v>0</v>
      </c>
      <c r="AG152" s="80" t="s">
        <v>548</v>
      </c>
      <c r="AH152" s="79">
        <v>0</v>
      </c>
      <c r="AI152" s="80"/>
      <c r="AJ152" s="79">
        <v>0</v>
      </c>
      <c r="AK152" s="176" t="s">
        <v>8</v>
      </c>
      <c r="AL152" s="79">
        <v>0</v>
      </c>
      <c r="AM152" s="80">
        <v>0</v>
      </c>
      <c r="AN152" s="79">
        <v>0</v>
      </c>
      <c r="AO152" s="80" t="s">
        <v>547</v>
      </c>
      <c r="AP152" s="79">
        <v>0</v>
      </c>
      <c r="AQ152" s="176">
        <v>4</v>
      </c>
      <c r="AR152" s="79">
        <v>0</v>
      </c>
      <c r="AS152" s="80">
        <v>0</v>
      </c>
      <c r="AT152" s="79">
        <v>0</v>
      </c>
      <c r="AU152" s="176">
        <v>7</v>
      </c>
      <c r="AV152" s="79">
        <v>0</v>
      </c>
      <c r="AW152" s="176" t="s">
        <v>664</v>
      </c>
      <c r="AX152" s="79">
        <v>0</v>
      </c>
      <c r="AY152" s="80">
        <v>0</v>
      </c>
      <c r="AZ152" s="79">
        <v>0</v>
      </c>
      <c r="BA152" s="80">
        <v>8</v>
      </c>
      <c r="BB152" s="79">
        <v>0</v>
      </c>
      <c r="BC152" s="85" t="s">
        <v>472</v>
      </c>
      <c r="BD152" s="81">
        <v>60</v>
      </c>
      <c r="BE152" s="83">
        <v>107</v>
      </c>
      <c r="BF152" s="81">
        <v>50</v>
      </c>
      <c r="BG152" s="83">
        <v>271.5</v>
      </c>
      <c r="BH152" s="79">
        <v>30</v>
      </c>
      <c r="BI152" s="176" t="s">
        <v>507</v>
      </c>
      <c r="BJ152" s="79">
        <v>20</v>
      </c>
      <c r="BK152" s="80">
        <v>150</v>
      </c>
      <c r="BL152" s="79">
        <v>20</v>
      </c>
      <c r="BM152" s="80">
        <v>0</v>
      </c>
      <c r="BN152" s="79">
        <v>0</v>
      </c>
      <c r="BO152" s="80">
        <v>0</v>
      </c>
      <c r="BP152" s="79">
        <v>0</v>
      </c>
      <c r="BQ152" s="80">
        <v>0</v>
      </c>
      <c r="BR152" s="79">
        <v>500</v>
      </c>
      <c r="BS152" s="80" t="s">
        <v>988</v>
      </c>
      <c r="BT152" s="79">
        <v>500</v>
      </c>
      <c r="BU152" s="80" t="s">
        <v>549</v>
      </c>
      <c r="BV152" s="79">
        <v>200</v>
      </c>
      <c r="BW152" s="80">
        <v>140</v>
      </c>
      <c r="BX152" s="79">
        <v>0</v>
      </c>
      <c r="BY152" s="80">
        <v>210</v>
      </c>
      <c r="BZ152" s="79">
        <v>0</v>
      </c>
      <c r="CA152" s="238">
        <v>14</v>
      </c>
      <c r="CB152" s="79">
        <v>0</v>
      </c>
      <c r="CC152" s="80" t="s">
        <v>550</v>
      </c>
      <c r="CD152" s="90">
        <v>600</v>
      </c>
      <c r="CE152" s="98">
        <v>520</v>
      </c>
      <c r="CF152" s="79">
        <v>0</v>
      </c>
      <c r="CG152" s="80">
        <v>0</v>
      </c>
      <c r="CH152" s="79">
        <v>0</v>
      </c>
      <c r="CI152" s="80">
        <v>0</v>
      </c>
      <c r="CJ152" s="79">
        <v>0</v>
      </c>
      <c r="CK152" s="80">
        <v>0</v>
      </c>
      <c r="CL152" s="90">
        <v>7</v>
      </c>
      <c r="CM152" s="80">
        <v>0</v>
      </c>
      <c r="CN152" s="79">
        <v>0</v>
      </c>
      <c r="CO152" s="238">
        <v>14</v>
      </c>
    </row>
    <row r="153" spans="1:93" ht="13.5" thickBot="1">
      <c r="A153" s="38"/>
      <c r="B153" s="302"/>
      <c r="C153" s="65" t="s">
        <v>148</v>
      </c>
      <c r="D153" s="146">
        <v>0</v>
      </c>
      <c r="E153" s="117">
        <v>1.739</v>
      </c>
      <c r="F153" s="146">
        <v>0</v>
      </c>
      <c r="G153" s="105">
        <v>0</v>
      </c>
      <c r="H153" s="146">
        <v>0</v>
      </c>
      <c r="I153" s="117">
        <v>0.054</v>
      </c>
      <c r="J153" s="146">
        <v>0</v>
      </c>
      <c r="K153" s="195">
        <v>0.809</v>
      </c>
      <c r="L153" s="146">
        <v>0</v>
      </c>
      <c r="M153" s="117">
        <v>0.983</v>
      </c>
      <c r="N153" s="146">
        <v>0</v>
      </c>
      <c r="O153" s="105">
        <v>0</v>
      </c>
      <c r="P153" s="146">
        <v>0</v>
      </c>
      <c r="Q153" s="240">
        <v>0</v>
      </c>
      <c r="R153" s="147">
        <f>R152*0.025</f>
        <v>15</v>
      </c>
      <c r="S153" s="117">
        <v>2.223</v>
      </c>
      <c r="T153" s="146">
        <v>0</v>
      </c>
      <c r="U153" s="195" t="s">
        <v>979</v>
      </c>
      <c r="V153" s="146">
        <v>0</v>
      </c>
      <c r="W153" s="117">
        <v>0.349</v>
      </c>
      <c r="X153" s="146">
        <v>0</v>
      </c>
      <c r="Y153" s="117">
        <v>27.916</v>
      </c>
      <c r="Z153" s="146">
        <v>0</v>
      </c>
      <c r="AA153" s="195">
        <v>0.93</v>
      </c>
      <c r="AB153" s="146">
        <v>0</v>
      </c>
      <c r="AC153" s="117">
        <v>0.118</v>
      </c>
      <c r="AD153" s="148">
        <v>0</v>
      </c>
      <c r="AE153" s="105">
        <v>0</v>
      </c>
      <c r="AF153" s="146">
        <v>0</v>
      </c>
      <c r="AG153" s="195" t="s">
        <v>657</v>
      </c>
      <c r="AH153" s="146">
        <v>0</v>
      </c>
      <c r="AI153" s="105"/>
      <c r="AJ153" s="146">
        <v>0</v>
      </c>
      <c r="AK153" s="195">
        <v>0.123</v>
      </c>
      <c r="AL153" s="146">
        <v>0</v>
      </c>
      <c r="AM153" s="105">
        <v>0</v>
      </c>
      <c r="AN153" s="146">
        <v>0</v>
      </c>
      <c r="AO153" s="195">
        <v>0.209</v>
      </c>
      <c r="AP153" s="146">
        <v>0</v>
      </c>
      <c r="AQ153" s="195">
        <v>0.23</v>
      </c>
      <c r="AR153" s="146">
        <v>0</v>
      </c>
      <c r="AS153" s="105">
        <v>0</v>
      </c>
      <c r="AT153" s="146">
        <v>0</v>
      </c>
      <c r="AU153" s="195" t="s">
        <v>662</v>
      </c>
      <c r="AV153" s="146">
        <v>0</v>
      </c>
      <c r="AW153" s="117">
        <v>3.176</v>
      </c>
      <c r="AX153" s="146">
        <v>0</v>
      </c>
      <c r="AY153" s="105">
        <v>0</v>
      </c>
      <c r="AZ153" s="146">
        <v>0</v>
      </c>
      <c r="BA153" s="117">
        <v>0.463</v>
      </c>
      <c r="BB153" s="146">
        <v>0</v>
      </c>
      <c r="BC153" s="117">
        <v>0.232</v>
      </c>
      <c r="BD153" s="147">
        <v>1.5</v>
      </c>
      <c r="BE153" s="195">
        <v>6.119</v>
      </c>
      <c r="BF153" s="147">
        <v>1.25</v>
      </c>
      <c r="BG153" s="149">
        <v>14.361</v>
      </c>
      <c r="BH153" s="147">
        <v>0.75</v>
      </c>
      <c r="BI153" s="195" t="s">
        <v>650</v>
      </c>
      <c r="BJ153" s="147">
        <v>0.5</v>
      </c>
      <c r="BK153" s="117">
        <v>7.736</v>
      </c>
      <c r="BL153" s="147">
        <v>0.5</v>
      </c>
      <c r="BM153" s="149">
        <v>0</v>
      </c>
      <c r="BN153" s="146">
        <v>0</v>
      </c>
      <c r="BO153" s="105">
        <v>0</v>
      </c>
      <c r="BP153" s="146">
        <v>0</v>
      </c>
      <c r="BQ153" s="105">
        <v>0</v>
      </c>
      <c r="BR153" s="147">
        <v>12.5</v>
      </c>
      <c r="BS153" s="117">
        <v>19.433</v>
      </c>
      <c r="BT153" s="147">
        <v>12.5</v>
      </c>
      <c r="BU153" s="149">
        <v>15.01</v>
      </c>
      <c r="BV153" s="147">
        <v>5</v>
      </c>
      <c r="BW153" s="149">
        <v>7.528</v>
      </c>
      <c r="BX153" s="146">
        <v>0</v>
      </c>
      <c r="BY153" s="195">
        <v>11.717</v>
      </c>
      <c r="BZ153" s="146">
        <v>0</v>
      </c>
      <c r="CA153" s="240">
        <v>0</v>
      </c>
      <c r="CB153" s="146">
        <v>0</v>
      </c>
      <c r="CC153" s="117">
        <v>7.528</v>
      </c>
      <c r="CD153" s="150">
        <v>15</v>
      </c>
      <c r="CE153" s="117">
        <v>27.657</v>
      </c>
      <c r="CF153" s="146">
        <v>0</v>
      </c>
      <c r="CG153" s="105">
        <v>0</v>
      </c>
      <c r="CH153" s="146">
        <v>0</v>
      </c>
      <c r="CI153" s="105">
        <v>0</v>
      </c>
      <c r="CJ153" s="146">
        <v>0</v>
      </c>
      <c r="CK153" s="105">
        <v>0</v>
      </c>
      <c r="CL153" s="150">
        <v>2.3</v>
      </c>
      <c r="CM153" s="149">
        <v>0</v>
      </c>
      <c r="CN153" s="146">
        <v>0</v>
      </c>
      <c r="CO153" s="240">
        <v>0</v>
      </c>
    </row>
    <row r="154" spans="1:93" ht="13.5" thickBot="1">
      <c r="A154" s="151"/>
      <c r="B154" s="152" t="s">
        <v>201</v>
      </c>
      <c r="C154" s="153"/>
      <c r="D154" s="154">
        <f aca="true" t="shared" si="1" ref="D154:BO154">D98+D100+D102+D104+D106+D108+D110+D112+D114+D116+D118+D120+D122+D124+D126+D128+D130+D132+D134+D136+D138+D140+D142+D144+D146+D148+D150+D151+D153</f>
        <v>0</v>
      </c>
      <c r="E154" s="155">
        <f t="shared" si="1"/>
        <v>45.245999999999995</v>
      </c>
      <c r="F154" s="154">
        <f t="shared" si="1"/>
        <v>135.386</v>
      </c>
      <c r="G154" s="155">
        <f t="shared" si="1"/>
        <v>33.305</v>
      </c>
      <c r="H154" s="154">
        <f t="shared" si="1"/>
        <v>6.72</v>
      </c>
      <c r="I154" s="155">
        <f t="shared" si="1"/>
        <v>30.253</v>
      </c>
      <c r="J154" s="154">
        <f t="shared" si="1"/>
        <v>40</v>
      </c>
      <c r="K154" s="155">
        <f t="shared" si="1"/>
        <v>11.775</v>
      </c>
      <c r="L154" s="154">
        <f t="shared" si="1"/>
        <v>53</v>
      </c>
      <c r="M154" s="155">
        <f t="shared" si="1"/>
        <v>35.4</v>
      </c>
      <c r="N154" s="154">
        <f t="shared" si="1"/>
        <v>0</v>
      </c>
      <c r="O154" s="155">
        <f t="shared" si="1"/>
        <v>100.14199999999998</v>
      </c>
      <c r="P154" s="154">
        <f t="shared" si="1"/>
        <v>144.6</v>
      </c>
      <c r="Q154" s="155">
        <f t="shared" si="1"/>
        <v>135.26700000000002</v>
      </c>
      <c r="R154" s="154">
        <f t="shared" si="1"/>
        <v>137.36</v>
      </c>
      <c r="S154" s="155">
        <f t="shared" si="1"/>
        <v>83.291</v>
      </c>
      <c r="T154" s="154">
        <f t="shared" si="1"/>
        <v>79.33</v>
      </c>
      <c r="U154" s="155">
        <f t="shared" si="1"/>
        <v>140.531</v>
      </c>
      <c r="V154" s="154">
        <f t="shared" si="1"/>
        <v>0</v>
      </c>
      <c r="W154" s="155">
        <f t="shared" si="1"/>
        <v>34.50299999999999</v>
      </c>
      <c r="X154" s="154">
        <f t="shared" si="1"/>
        <v>86.44</v>
      </c>
      <c r="Y154" s="155">
        <f t="shared" si="1"/>
        <v>161.227</v>
      </c>
      <c r="Z154" s="154">
        <f t="shared" si="1"/>
        <v>0</v>
      </c>
      <c r="AA154" s="155">
        <f t="shared" si="1"/>
        <v>20.874</v>
      </c>
      <c r="AB154" s="154">
        <f t="shared" si="1"/>
        <v>23.5</v>
      </c>
      <c r="AC154" s="155">
        <f t="shared" si="1"/>
        <v>178.88199999999998</v>
      </c>
      <c r="AD154" s="156">
        <f t="shared" si="1"/>
        <v>0</v>
      </c>
      <c r="AE154" s="155">
        <f t="shared" si="1"/>
        <v>18.703</v>
      </c>
      <c r="AF154" s="154">
        <f t="shared" si="1"/>
        <v>5.8</v>
      </c>
      <c r="AG154" s="155">
        <f t="shared" si="1"/>
        <v>76.98299999999999</v>
      </c>
      <c r="AH154" s="154">
        <f t="shared" si="1"/>
        <v>40.93</v>
      </c>
      <c r="AI154" s="155">
        <f t="shared" si="1"/>
        <v>47.428000000000004</v>
      </c>
      <c r="AJ154" s="154">
        <f t="shared" si="1"/>
        <v>18</v>
      </c>
      <c r="AK154" s="155">
        <f t="shared" si="1"/>
        <v>77.558</v>
      </c>
      <c r="AL154" s="154">
        <f t="shared" si="1"/>
        <v>0</v>
      </c>
      <c r="AM154" s="155">
        <f t="shared" si="1"/>
        <v>104.133</v>
      </c>
      <c r="AN154" s="154">
        <f t="shared" si="1"/>
        <v>318.72</v>
      </c>
      <c r="AO154" s="155">
        <f t="shared" si="1"/>
        <v>113.23399999999998</v>
      </c>
      <c r="AP154" s="154">
        <f t="shared" si="1"/>
        <v>153.08</v>
      </c>
      <c r="AQ154" s="155">
        <f t="shared" si="1"/>
        <v>54.034</v>
      </c>
      <c r="AR154" s="154">
        <f t="shared" si="1"/>
        <v>32.46</v>
      </c>
      <c r="AS154" s="155">
        <f t="shared" si="1"/>
        <v>50.122</v>
      </c>
      <c r="AT154" s="154">
        <f t="shared" si="1"/>
        <v>4.672</v>
      </c>
      <c r="AU154" s="155">
        <f t="shared" si="1"/>
        <v>39.822</v>
      </c>
      <c r="AV154" s="154">
        <f t="shared" si="1"/>
        <v>0</v>
      </c>
      <c r="AW154" s="155">
        <f t="shared" si="1"/>
        <v>25.834000000000003</v>
      </c>
      <c r="AX154" s="157">
        <f t="shared" si="1"/>
        <v>30.878999999999998</v>
      </c>
      <c r="AY154" s="155">
        <f t="shared" si="1"/>
        <v>76.59</v>
      </c>
      <c r="AZ154" s="154">
        <f t="shared" si="1"/>
        <v>32.44</v>
      </c>
      <c r="BA154" s="155">
        <f t="shared" si="1"/>
        <v>40.448</v>
      </c>
      <c r="BB154" s="154">
        <f t="shared" si="1"/>
        <v>1027.715</v>
      </c>
      <c r="BC154" s="155">
        <f t="shared" si="1"/>
        <v>684.253</v>
      </c>
      <c r="BD154" s="154">
        <f t="shared" si="1"/>
        <v>294.7900000000001</v>
      </c>
      <c r="BE154" s="155">
        <f t="shared" si="1"/>
        <v>165.158</v>
      </c>
      <c r="BF154" s="154">
        <f t="shared" si="1"/>
        <v>392.48</v>
      </c>
      <c r="BG154" s="155">
        <f t="shared" si="1"/>
        <v>264.41</v>
      </c>
      <c r="BH154" s="154">
        <f t="shared" si="1"/>
        <v>489.18</v>
      </c>
      <c r="BI154" s="155">
        <f t="shared" si="1"/>
        <v>613.355</v>
      </c>
      <c r="BJ154" s="154">
        <f t="shared" si="1"/>
        <v>466.09000000000003</v>
      </c>
      <c r="BK154" s="155">
        <f t="shared" si="1"/>
        <v>443.07500000000005</v>
      </c>
      <c r="BL154" s="154">
        <f t="shared" si="1"/>
        <v>302.18</v>
      </c>
      <c r="BM154" s="155">
        <f t="shared" si="1"/>
        <v>331.1240000000001</v>
      </c>
      <c r="BN154" s="154">
        <f t="shared" si="1"/>
        <v>234.49</v>
      </c>
      <c r="BO154" s="155">
        <f t="shared" si="1"/>
        <v>255.169</v>
      </c>
      <c r="BP154" s="154">
        <f aca="true" t="shared" si="2" ref="BP154:CO154">BP98+BP100+BP102+BP104+BP106+BP108+BP110+BP112+BP114+BP116+BP118+BP120+BP122+BP124+BP126+BP128+BP130+BP132+BP134+BP136+BP138+BP140+BP142+BP144+BP146+BP148+BP150+BP151+BP153</f>
        <v>9.74</v>
      </c>
      <c r="BQ154" s="155">
        <f t="shared" si="2"/>
        <v>337.6410000000001</v>
      </c>
      <c r="BR154" s="154">
        <f t="shared" si="2"/>
        <v>56.16</v>
      </c>
      <c r="BS154" s="155">
        <f t="shared" si="2"/>
        <v>68.51599999999999</v>
      </c>
      <c r="BT154" s="154">
        <f t="shared" si="2"/>
        <v>343.88</v>
      </c>
      <c r="BU154" s="155">
        <f t="shared" si="2"/>
        <v>101.223</v>
      </c>
      <c r="BV154" s="154">
        <f t="shared" si="2"/>
        <v>691.09</v>
      </c>
      <c r="BW154" s="155">
        <f t="shared" si="2"/>
        <v>708.8049999999998</v>
      </c>
      <c r="BX154" s="154">
        <f t="shared" si="2"/>
        <v>279.53999999999996</v>
      </c>
      <c r="BY154" s="155">
        <f t="shared" si="2"/>
        <v>420.16200000000003</v>
      </c>
      <c r="BZ154" s="154">
        <f t="shared" si="2"/>
        <v>86.185</v>
      </c>
      <c r="CA154" s="155">
        <f t="shared" si="2"/>
        <v>44.965999999999994</v>
      </c>
      <c r="CB154" s="154">
        <f t="shared" si="2"/>
        <v>31.32</v>
      </c>
      <c r="CC154" s="155">
        <f t="shared" si="2"/>
        <v>58.726</v>
      </c>
      <c r="CD154" s="158">
        <f t="shared" si="2"/>
        <v>609.31</v>
      </c>
      <c r="CE154" s="155">
        <f t="shared" si="2"/>
        <v>290.471</v>
      </c>
      <c r="CF154" s="154">
        <f t="shared" si="2"/>
        <v>49.21</v>
      </c>
      <c r="CG154" s="155">
        <f t="shared" si="2"/>
        <v>76.182</v>
      </c>
      <c r="CH154" s="154">
        <f t="shared" si="2"/>
        <v>15.75</v>
      </c>
      <c r="CI154" s="155">
        <f t="shared" si="2"/>
        <v>24.31</v>
      </c>
      <c r="CJ154" s="154">
        <f t="shared" si="2"/>
        <v>355.393</v>
      </c>
      <c r="CK154" s="155">
        <f t="shared" si="2"/>
        <v>253.928</v>
      </c>
      <c r="CL154" s="159">
        <f t="shared" si="2"/>
        <v>65.18599999999999</v>
      </c>
      <c r="CM154" s="155">
        <f t="shared" si="2"/>
        <v>40.653000000000006</v>
      </c>
      <c r="CN154" s="154">
        <f t="shared" si="2"/>
        <v>36.32</v>
      </c>
      <c r="CO154" s="155">
        <f t="shared" si="2"/>
        <v>59.481</v>
      </c>
    </row>
    <row r="155" spans="1:93" ht="12.75">
      <c r="A155" s="43"/>
      <c r="B155" s="8"/>
      <c r="C155" s="8"/>
      <c r="D155" s="7"/>
      <c r="E155" s="7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15"/>
      <c r="AI155" s="15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5"/>
      <c r="BS155" s="5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5"/>
      <c r="CG155" s="5"/>
      <c r="CH155" s="5"/>
      <c r="CI155" s="5"/>
      <c r="CJ155" s="5"/>
      <c r="CK155" s="5"/>
      <c r="CL155" s="5"/>
      <c r="CM155" s="5"/>
      <c r="CN155" s="4"/>
      <c r="CO155" s="4"/>
    </row>
    <row r="157" spans="1:39" ht="12.75">
      <c r="A157" s="303" t="s">
        <v>1012</v>
      </c>
      <c r="B157" s="303"/>
      <c r="C157" s="303"/>
      <c r="D157" s="7"/>
      <c r="E157" s="7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15"/>
      <c r="AI157" s="15"/>
      <c r="AJ157" s="8"/>
      <c r="AK157" s="8"/>
      <c r="AL157" s="8"/>
      <c r="AM157" s="8"/>
    </row>
    <row r="158" spans="1:39" ht="12.75">
      <c r="A158" s="277" t="s">
        <v>1016</v>
      </c>
      <c r="B158" s="277"/>
      <c r="C158" s="277"/>
      <c r="D158" s="7"/>
      <c r="E158" s="7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15"/>
      <c r="AI158" s="15"/>
      <c r="AJ158" s="8"/>
      <c r="AK158" s="8"/>
      <c r="AL158" s="8"/>
      <c r="AM158" s="8"/>
    </row>
    <row r="159" spans="1:39" ht="12.75">
      <c r="A159" s="277" t="s">
        <v>1016</v>
      </c>
      <c r="B159" s="277"/>
      <c r="C159" s="277"/>
      <c r="D159" s="7"/>
      <c r="E159" s="7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15"/>
      <c r="AI159" s="15"/>
      <c r="AJ159" s="8"/>
      <c r="AK159" s="8"/>
      <c r="AL159" s="8"/>
      <c r="AM159" s="8"/>
    </row>
    <row r="160" spans="1:39" ht="18">
      <c r="A160" s="278" t="s">
        <v>1015</v>
      </c>
      <c r="B160" s="278"/>
      <c r="C160" s="278"/>
      <c r="D160" s="247"/>
      <c r="E160" s="247"/>
      <c r="F160" s="247"/>
      <c r="G160" s="247"/>
      <c r="H160" s="247"/>
      <c r="I160" s="247"/>
      <c r="J160" s="247"/>
      <c r="K160" s="247"/>
      <c r="L160" s="247"/>
      <c r="M160" s="247"/>
      <c r="N160" s="247"/>
      <c r="O160" s="53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15"/>
      <c r="AI160" s="15"/>
      <c r="AJ160" s="8"/>
      <c r="AK160" s="8"/>
      <c r="AL160" s="8"/>
      <c r="AM160" s="8"/>
    </row>
    <row r="161" spans="1:39" ht="16.5" thickBot="1">
      <c r="A161" s="279" t="s">
        <v>1018</v>
      </c>
      <c r="B161" s="279"/>
      <c r="C161" s="279"/>
      <c r="D161" s="7"/>
      <c r="E161" s="7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15"/>
      <c r="AI161" s="15"/>
      <c r="AJ161" s="8"/>
      <c r="AK161" s="8"/>
      <c r="AL161" s="8"/>
      <c r="AM161" s="8"/>
    </row>
    <row r="162" spans="1:39" ht="13.5" thickBot="1">
      <c r="A162" s="280" t="s">
        <v>0</v>
      </c>
      <c r="B162" s="281" t="s">
        <v>2</v>
      </c>
      <c r="C162" s="282" t="s">
        <v>3</v>
      </c>
      <c r="D162" s="275" t="s">
        <v>81</v>
      </c>
      <c r="E162" s="276"/>
      <c r="F162" s="275" t="s">
        <v>82</v>
      </c>
      <c r="G162" s="276"/>
      <c r="H162" s="275" t="s">
        <v>83</v>
      </c>
      <c r="I162" s="276"/>
      <c r="J162" s="275" t="s">
        <v>84</v>
      </c>
      <c r="K162" s="276"/>
      <c r="L162" s="275" t="s">
        <v>85</v>
      </c>
      <c r="M162" s="276"/>
      <c r="N162" s="275" t="s">
        <v>86</v>
      </c>
      <c r="O162" s="276"/>
      <c r="P162" s="275" t="s">
        <v>87</v>
      </c>
      <c r="Q162" s="276"/>
      <c r="R162" s="275" t="s">
        <v>88</v>
      </c>
      <c r="S162" s="276"/>
      <c r="T162" s="275" t="s">
        <v>89</v>
      </c>
      <c r="U162" s="276"/>
      <c r="V162" s="275" t="s">
        <v>90</v>
      </c>
      <c r="W162" s="276"/>
      <c r="X162" s="275" t="s">
        <v>91</v>
      </c>
      <c r="Y162" s="276"/>
      <c r="Z162" s="275" t="s">
        <v>92</v>
      </c>
      <c r="AA162" s="276"/>
      <c r="AB162" s="275" t="s">
        <v>93</v>
      </c>
      <c r="AC162" s="276"/>
      <c r="AD162" s="275" t="s">
        <v>94</v>
      </c>
      <c r="AE162" s="276"/>
      <c r="AF162" s="275" t="s">
        <v>95</v>
      </c>
      <c r="AG162" s="276"/>
      <c r="AH162" s="275" t="s">
        <v>96</v>
      </c>
      <c r="AI162" s="276"/>
      <c r="AJ162" s="275" t="s">
        <v>97</v>
      </c>
      <c r="AK162" s="276"/>
      <c r="AL162" s="293" t="s">
        <v>98</v>
      </c>
      <c r="AM162" s="294"/>
    </row>
    <row r="163" spans="1:39" ht="12.75">
      <c r="A163" s="280"/>
      <c r="B163" s="281"/>
      <c r="C163" s="282"/>
      <c r="D163" s="127" t="s">
        <v>431</v>
      </c>
      <c r="E163" s="128" t="s">
        <v>843</v>
      </c>
      <c r="F163" s="127" t="s">
        <v>431</v>
      </c>
      <c r="G163" s="128" t="s">
        <v>843</v>
      </c>
      <c r="H163" s="127" t="s">
        <v>431</v>
      </c>
      <c r="I163" s="128" t="s">
        <v>843</v>
      </c>
      <c r="J163" s="127" t="s">
        <v>431</v>
      </c>
      <c r="K163" s="128" t="s">
        <v>843</v>
      </c>
      <c r="L163" s="127" t="s">
        <v>431</v>
      </c>
      <c r="M163" s="128" t="s">
        <v>843</v>
      </c>
      <c r="N163" s="127" t="s">
        <v>431</v>
      </c>
      <c r="O163" s="128" t="s">
        <v>843</v>
      </c>
      <c r="P163" s="127" t="s">
        <v>431</v>
      </c>
      <c r="Q163" s="128" t="s">
        <v>843</v>
      </c>
      <c r="R163" s="127" t="s">
        <v>431</v>
      </c>
      <c r="S163" s="128" t="s">
        <v>843</v>
      </c>
      <c r="T163" s="127" t="s">
        <v>431</v>
      </c>
      <c r="U163" s="128" t="s">
        <v>843</v>
      </c>
      <c r="V163" s="127" t="s">
        <v>431</v>
      </c>
      <c r="W163" s="128" t="s">
        <v>843</v>
      </c>
      <c r="X163" s="127" t="s">
        <v>431</v>
      </c>
      <c r="Y163" s="128" t="s">
        <v>843</v>
      </c>
      <c r="Z163" s="127" t="s">
        <v>431</v>
      </c>
      <c r="AA163" s="128" t="s">
        <v>843</v>
      </c>
      <c r="AB163" s="127" t="s">
        <v>431</v>
      </c>
      <c r="AC163" s="128" t="s">
        <v>843</v>
      </c>
      <c r="AD163" s="127" t="s">
        <v>431</v>
      </c>
      <c r="AE163" s="128" t="s">
        <v>843</v>
      </c>
      <c r="AF163" s="127" t="s">
        <v>431</v>
      </c>
      <c r="AG163" s="128" t="s">
        <v>843</v>
      </c>
      <c r="AH163" s="127" t="s">
        <v>431</v>
      </c>
      <c r="AI163" s="128" t="s">
        <v>843</v>
      </c>
      <c r="AJ163" s="127" t="s">
        <v>431</v>
      </c>
      <c r="AK163" s="128" t="s">
        <v>843</v>
      </c>
      <c r="AL163" s="127" t="s">
        <v>431</v>
      </c>
      <c r="AM163" s="128" t="s">
        <v>843</v>
      </c>
    </row>
    <row r="164" spans="1:39" ht="12.75">
      <c r="A164" s="14" t="s">
        <v>27</v>
      </c>
      <c r="B164" s="9" t="s">
        <v>26</v>
      </c>
      <c r="C164" s="10"/>
      <c r="D164" s="93"/>
      <c r="E164" s="96"/>
      <c r="F164" s="93"/>
      <c r="G164" s="96"/>
      <c r="H164" s="93"/>
      <c r="I164" s="96"/>
      <c r="J164" s="93"/>
      <c r="K164" s="96"/>
      <c r="L164" s="93"/>
      <c r="M164" s="96"/>
      <c r="N164" s="93"/>
      <c r="O164" s="96"/>
      <c r="P164" s="93"/>
      <c r="Q164" s="96"/>
      <c r="R164" s="93"/>
      <c r="S164" s="96"/>
      <c r="T164" s="93"/>
      <c r="U164" s="96"/>
      <c r="V164" s="93"/>
      <c r="W164" s="96"/>
      <c r="X164" s="93"/>
      <c r="Y164" s="96"/>
      <c r="Z164" s="93"/>
      <c r="AA164" s="96"/>
      <c r="AB164" s="93"/>
      <c r="AC164" s="96"/>
      <c r="AD164" s="93"/>
      <c r="AE164" s="96"/>
      <c r="AF164" s="93"/>
      <c r="AG164" s="96"/>
      <c r="AH164" s="93"/>
      <c r="AI164" s="96"/>
      <c r="AJ164" s="93"/>
      <c r="AK164" s="96"/>
      <c r="AL164" s="141"/>
      <c r="AM164" s="96"/>
    </row>
    <row r="165" spans="1:39" ht="12.75">
      <c r="A165" s="11" t="s">
        <v>6</v>
      </c>
      <c r="B165" s="46" t="s">
        <v>28</v>
      </c>
      <c r="C165" s="63" t="s">
        <v>29</v>
      </c>
      <c r="D165" s="93">
        <v>1973</v>
      </c>
      <c r="E165" s="96"/>
      <c r="F165" s="93">
        <v>1985</v>
      </c>
      <c r="G165" s="96"/>
      <c r="H165" s="93">
        <v>1985</v>
      </c>
      <c r="I165" s="96"/>
      <c r="J165" s="93">
        <v>1986</v>
      </c>
      <c r="K165" s="96"/>
      <c r="L165" s="93">
        <v>1987</v>
      </c>
      <c r="M165" s="96"/>
      <c r="N165" s="93">
        <v>1970</v>
      </c>
      <c r="O165" s="96"/>
      <c r="P165" s="93">
        <v>1962</v>
      </c>
      <c r="Q165" s="96"/>
      <c r="R165" s="93">
        <v>1964</v>
      </c>
      <c r="S165" s="96"/>
      <c r="T165" s="93">
        <v>1963</v>
      </c>
      <c r="U165" s="96"/>
      <c r="V165" s="93">
        <v>1963</v>
      </c>
      <c r="W165" s="96"/>
      <c r="X165" s="93">
        <v>1963</v>
      </c>
      <c r="Y165" s="96"/>
      <c r="Z165" s="93">
        <v>1963</v>
      </c>
      <c r="AA165" s="96"/>
      <c r="AB165" s="93">
        <v>1963</v>
      </c>
      <c r="AC165" s="96"/>
      <c r="AD165" s="93">
        <v>1963</v>
      </c>
      <c r="AE165" s="96"/>
      <c r="AF165" s="93">
        <v>1962</v>
      </c>
      <c r="AG165" s="96"/>
      <c r="AH165" s="93">
        <v>1962</v>
      </c>
      <c r="AI165" s="96"/>
      <c r="AJ165" s="93">
        <v>2008</v>
      </c>
      <c r="AK165" s="96"/>
      <c r="AL165" s="141">
        <v>2008</v>
      </c>
      <c r="AM165" s="96"/>
    </row>
    <row r="166" spans="1:39" ht="12.75">
      <c r="A166" s="11" t="s">
        <v>7</v>
      </c>
      <c r="B166" s="46" t="s">
        <v>30</v>
      </c>
      <c r="C166" s="63" t="s">
        <v>5</v>
      </c>
      <c r="D166" s="93">
        <v>8988.3</v>
      </c>
      <c r="E166" s="96"/>
      <c r="F166" s="93">
        <v>7689.1</v>
      </c>
      <c r="G166" s="96"/>
      <c r="H166" s="93">
        <v>7960.8</v>
      </c>
      <c r="I166" s="96"/>
      <c r="J166" s="93">
        <v>14197</v>
      </c>
      <c r="K166" s="96"/>
      <c r="L166" s="93">
        <v>1815.1</v>
      </c>
      <c r="M166" s="96"/>
      <c r="N166" s="93">
        <v>2051.06</v>
      </c>
      <c r="O166" s="96"/>
      <c r="P166" s="93">
        <v>2048.8</v>
      </c>
      <c r="Q166" s="96"/>
      <c r="R166" s="93">
        <v>2145.11</v>
      </c>
      <c r="S166" s="96"/>
      <c r="T166" s="93">
        <v>2155.31</v>
      </c>
      <c r="U166" s="96"/>
      <c r="V166" s="93">
        <v>2147.69</v>
      </c>
      <c r="W166" s="96"/>
      <c r="X166" s="93">
        <v>2107.69</v>
      </c>
      <c r="Y166" s="96"/>
      <c r="Z166" s="93">
        <v>2148.92</v>
      </c>
      <c r="AA166" s="96"/>
      <c r="AB166" s="93">
        <v>2015.02</v>
      </c>
      <c r="AC166" s="96"/>
      <c r="AD166" s="93">
        <v>2004.1</v>
      </c>
      <c r="AE166" s="96"/>
      <c r="AF166" s="93">
        <v>2033</v>
      </c>
      <c r="AG166" s="96"/>
      <c r="AH166" s="93">
        <v>2027.8</v>
      </c>
      <c r="AI166" s="96"/>
      <c r="AJ166" s="93">
        <v>7113.5</v>
      </c>
      <c r="AK166" s="96"/>
      <c r="AL166" s="141">
        <v>10603.8</v>
      </c>
      <c r="AM166" s="96"/>
    </row>
    <row r="167" spans="1:39" ht="12.75">
      <c r="A167" s="11" t="s">
        <v>8</v>
      </c>
      <c r="B167" s="47" t="s">
        <v>31</v>
      </c>
      <c r="C167" s="63"/>
      <c r="D167" s="168"/>
      <c r="E167" s="169"/>
      <c r="F167" s="94"/>
      <c r="G167" s="97"/>
      <c r="H167" s="94"/>
      <c r="I167" s="97"/>
      <c r="J167" s="94"/>
      <c r="K167" s="97"/>
      <c r="L167" s="94"/>
      <c r="M167" s="97"/>
      <c r="N167" s="94"/>
      <c r="O167" s="97"/>
      <c r="P167" s="94"/>
      <c r="Q167" s="97"/>
      <c r="R167" s="94"/>
      <c r="S167" s="97"/>
      <c r="T167" s="94"/>
      <c r="U167" s="97"/>
      <c r="V167" s="94"/>
      <c r="W167" s="97"/>
      <c r="X167" s="94"/>
      <c r="Y167" s="97"/>
      <c r="Z167" s="94"/>
      <c r="AA167" s="97"/>
      <c r="AB167" s="94"/>
      <c r="AC167" s="97"/>
      <c r="AD167" s="94"/>
      <c r="AE167" s="97"/>
      <c r="AF167" s="94"/>
      <c r="AG167" s="97"/>
      <c r="AH167" s="122"/>
      <c r="AI167" s="123"/>
      <c r="AJ167" s="94"/>
      <c r="AK167" s="97"/>
      <c r="AL167" s="182"/>
      <c r="AM167" s="97"/>
    </row>
    <row r="168" spans="1:39" ht="12.75">
      <c r="A168" s="11"/>
      <c r="B168" s="47" t="s">
        <v>216</v>
      </c>
      <c r="C168" s="63"/>
      <c r="D168" s="168"/>
      <c r="E168" s="169"/>
      <c r="F168" s="94"/>
      <c r="G168" s="97"/>
      <c r="H168" s="94"/>
      <c r="I168" s="97"/>
      <c r="J168" s="94"/>
      <c r="K168" s="97"/>
      <c r="L168" s="94"/>
      <c r="M168" s="97"/>
      <c r="N168" s="94"/>
      <c r="O168" s="97"/>
      <c r="P168" s="94"/>
      <c r="Q168" s="97"/>
      <c r="R168" s="94"/>
      <c r="S168" s="97"/>
      <c r="T168" s="94"/>
      <c r="U168" s="97"/>
      <c r="V168" s="94"/>
      <c r="W168" s="97"/>
      <c r="X168" s="94"/>
      <c r="Y168" s="97"/>
      <c r="Z168" s="94"/>
      <c r="AA168" s="97"/>
      <c r="AB168" s="94"/>
      <c r="AC168" s="97"/>
      <c r="AD168" s="94"/>
      <c r="AE168" s="97"/>
      <c r="AF168" s="94"/>
      <c r="AG168" s="97"/>
      <c r="AH168" s="122"/>
      <c r="AI168" s="123"/>
      <c r="AJ168" s="94"/>
      <c r="AK168" s="97"/>
      <c r="AL168" s="182"/>
      <c r="AM168" s="97"/>
    </row>
    <row r="169" spans="1:39" ht="12.75">
      <c r="A169" s="11" t="s">
        <v>10</v>
      </c>
      <c r="B169" s="46" t="s">
        <v>217</v>
      </c>
      <c r="C169" s="63" t="s">
        <v>4</v>
      </c>
      <c r="D169" s="170">
        <v>608.902</v>
      </c>
      <c r="E169" s="171"/>
      <c r="F169" s="122">
        <v>-446.266</v>
      </c>
      <c r="G169" s="123"/>
      <c r="H169" s="122">
        <v>-842.211</v>
      </c>
      <c r="I169" s="123"/>
      <c r="J169" s="122">
        <v>218.481</v>
      </c>
      <c r="K169" s="123"/>
      <c r="L169" s="172">
        <v>-264.004</v>
      </c>
      <c r="M169" s="173"/>
      <c r="N169" s="172">
        <v>-87.304</v>
      </c>
      <c r="O169" s="173"/>
      <c r="P169" s="122">
        <v>198.728</v>
      </c>
      <c r="Q169" s="123"/>
      <c r="R169" s="122">
        <v>-88.804</v>
      </c>
      <c r="S169" s="123"/>
      <c r="T169" s="122">
        <v>165.369</v>
      </c>
      <c r="U169" s="123"/>
      <c r="V169" s="122">
        <v>12.511</v>
      </c>
      <c r="W169" s="123"/>
      <c r="X169" s="122">
        <v>179.383</v>
      </c>
      <c r="Y169" s="123"/>
      <c r="Z169" s="122">
        <v>174.734</v>
      </c>
      <c r="AA169" s="123"/>
      <c r="AB169" s="122">
        <v>40.999</v>
      </c>
      <c r="AC169" s="123"/>
      <c r="AD169" s="122">
        <v>-228.732</v>
      </c>
      <c r="AE169" s="123"/>
      <c r="AF169" s="122">
        <v>-159.944</v>
      </c>
      <c r="AG169" s="123"/>
      <c r="AH169" s="172">
        <v>-24.278</v>
      </c>
      <c r="AI169" s="173"/>
      <c r="AJ169" s="122">
        <v>1034.226</v>
      </c>
      <c r="AK169" s="123"/>
      <c r="AL169" s="142">
        <v>1682.294</v>
      </c>
      <c r="AM169" s="123"/>
    </row>
    <row r="170" spans="1:39" ht="25.5">
      <c r="A170" s="11" t="s">
        <v>11</v>
      </c>
      <c r="B170" s="46" t="s">
        <v>425</v>
      </c>
      <c r="C170" s="63" t="s">
        <v>4</v>
      </c>
      <c r="D170" s="172">
        <v>329.753</v>
      </c>
      <c r="E170" s="173"/>
      <c r="F170" s="122">
        <v>377.971</v>
      </c>
      <c r="G170" s="123"/>
      <c r="H170" s="122">
        <v>388.147</v>
      </c>
      <c r="I170" s="123"/>
      <c r="J170" s="122">
        <v>700.846</v>
      </c>
      <c r="K170" s="123"/>
      <c r="L170" s="172">
        <v>88.386</v>
      </c>
      <c r="M170" s="173"/>
      <c r="N170" s="172">
        <v>75.412</v>
      </c>
      <c r="O170" s="173"/>
      <c r="P170" s="122">
        <v>101.061</v>
      </c>
      <c r="Q170" s="123"/>
      <c r="R170" s="122">
        <v>105.895</v>
      </c>
      <c r="S170" s="123"/>
      <c r="T170" s="122">
        <v>106.201</v>
      </c>
      <c r="U170" s="123"/>
      <c r="V170" s="122">
        <v>105.806</v>
      </c>
      <c r="W170" s="123"/>
      <c r="X170" s="122">
        <v>106.32</v>
      </c>
      <c r="Y170" s="123"/>
      <c r="Z170" s="122">
        <v>106.112</v>
      </c>
      <c r="AA170" s="123"/>
      <c r="AB170" s="122">
        <v>99.471</v>
      </c>
      <c r="AC170" s="123"/>
      <c r="AD170" s="122">
        <v>98.918</v>
      </c>
      <c r="AE170" s="123"/>
      <c r="AF170" s="122">
        <v>100.395</v>
      </c>
      <c r="AG170" s="123"/>
      <c r="AH170" s="172">
        <v>100.108</v>
      </c>
      <c r="AI170" s="173"/>
      <c r="AJ170" s="122">
        <v>340.503</v>
      </c>
      <c r="AK170" s="123"/>
      <c r="AL170" s="142">
        <v>510.747</v>
      </c>
      <c r="AM170" s="123"/>
    </row>
    <row r="171" spans="1:39" ht="25.5">
      <c r="A171" s="48" t="s">
        <v>12</v>
      </c>
      <c r="B171" s="49" t="s">
        <v>32</v>
      </c>
      <c r="C171" s="22" t="s">
        <v>4</v>
      </c>
      <c r="D171" s="174">
        <f>SUM(D169:D170)</f>
        <v>938.655</v>
      </c>
      <c r="E171" s="118"/>
      <c r="F171" s="81">
        <f>SUM(F169:F170)</f>
        <v>-68.29500000000002</v>
      </c>
      <c r="G171" s="83"/>
      <c r="H171" s="81">
        <f>SUM(H169:H170)</f>
        <v>-454.064</v>
      </c>
      <c r="I171" s="83"/>
      <c r="J171" s="174">
        <f>SUM(J169:J170)</f>
        <v>919.327</v>
      </c>
      <c r="K171" s="118"/>
      <c r="L171" s="81">
        <f>SUM(L169:L170)</f>
        <v>-175.61800000000002</v>
      </c>
      <c r="M171" s="83"/>
      <c r="N171" s="95">
        <f>O177</f>
        <v>0</v>
      </c>
      <c r="O171" s="82"/>
      <c r="P171" s="174">
        <f>SUM(P169:P170)</f>
        <v>299.789</v>
      </c>
      <c r="Q171" s="118"/>
      <c r="R171" s="174">
        <f>SUM(R169:R170)</f>
        <v>17.090999999999994</v>
      </c>
      <c r="S171" s="118"/>
      <c r="T171" s="174">
        <f>SUM(T169:T170)</f>
        <v>271.57</v>
      </c>
      <c r="U171" s="118"/>
      <c r="V171" s="174">
        <f>SUM(V169:V170)</f>
        <v>118.317</v>
      </c>
      <c r="W171" s="118"/>
      <c r="X171" s="174">
        <f>SUM(X169:X170)</f>
        <v>285.703</v>
      </c>
      <c r="Y171" s="118"/>
      <c r="Z171" s="174">
        <f>SUM(Z169:Z170)</f>
        <v>280.846</v>
      </c>
      <c r="AA171" s="118"/>
      <c r="AB171" s="174">
        <f>SUM(AB169:AB170)</f>
        <v>140.47</v>
      </c>
      <c r="AC171" s="118"/>
      <c r="AD171" s="81">
        <f>SUM(AD169:AD170)</f>
        <v>-129.814</v>
      </c>
      <c r="AE171" s="83"/>
      <c r="AF171" s="81">
        <f>SUM(AF169:AF170)</f>
        <v>-59.54899999999999</v>
      </c>
      <c r="AG171" s="83"/>
      <c r="AH171" s="174">
        <f>SUM(AH169:AH170)</f>
        <v>75.83000000000001</v>
      </c>
      <c r="AI171" s="118"/>
      <c r="AJ171" s="174">
        <f>SUM(AJ169:AJ170)</f>
        <v>1374.729</v>
      </c>
      <c r="AK171" s="118"/>
      <c r="AL171" s="183">
        <f>SUM(AL169:AL170)</f>
        <v>2193.041</v>
      </c>
      <c r="AM171" s="118"/>
    </row>
    <row r="172" spans="1:39" ht="12.75">
      <c r="A172" s="48"/>
      <c r="B172" s="49" t="s">
        <v>432</v>
      </c>
      <c r="C172" s="22"/>
      <c r="D172" s="174">
        <v>36.639</v>
      </c>
      <c r="E172" s="118"/>
      <c r="F172" s="95">
        <v>41.997</v>
      </c>
      <c r="G172" s="83"/>
      <c r="H172" s="81">
        <v>43.127</v>
      </c>
      <c r="I172" s="83"/>
      <c r="J172" s="174">
        <v>77.872</v>
      </c>
      <c r="K172" s="118"/>
      <c r="L172" s="81">
        <v>9.821</v>
      </c>
      <c r="M172" s="83"/>
      <c r="N172" s="95">
        <v>8.379</v>
      </c>
      <c r="O172" s="82"/>
      <c r="P172" s="174">
        <v>11.229</v>
      </c>
      <c r="Q172" s="118"/>
      <c r="R172" s="174">
        <v>11.766</v>
      </c>
      <c r="S172" s="118"/>
      <c r="T172" s="174">
        <v>11.8</v>
      </c>
      <c r="U172" s="118"/>
      <c r="V172" s="174">
        <v>11.756</v>
      </c>
      <c r="W172" s="118"/>
      <c r="X172" s="174">
        <v>11.813</v>
      </c>
      <c r="Y172" s="118"/>
      <c r="Z172" s="174">
        <v>11.79</v>
      </c>
      <c r="AA172" s="118"/>
      <c r="AB172" s="174">
        <v>11.052</v>
      </c>
      <c r="AC172" s="118"/>
      <c r="AD172" s="81">
        <v>10.991</v>
      </c>
      <c r="AE172" s="83"/>
      <c r="AF172" s="95">
        <v>11.155</v>
      </c>
      <c r="AG172" s="83"/>
      <c r="AH172" s="174">
        <v>11.123</v>
      </c>
      <c r="AI172" s="118"/>
      <c r="AJ172" s="174">
        <v>37.834</v>
      </c>
      <c r="AK172" s="118"/>
      <c r="AL172" s="183">
        <v>56.75</v>
      </c>
      <c r="AM172" s="118"/>
    </row>
    <row r="173" spans="1:39" ht="12.75">
      <c r="A173" s="48"/>
      <c r="B173" s="49"/>
      <c r="C173" s="22"/>
      <c r="D173" s="174"/>
      <c r="E173" s="118"/>
      <c r="F173" s="81"/>
      <c r="G173" s="83"/>
      <c r="H173" s="81"/>
      <c r="I173" s="83"/>
      <c r="J173" s="174"/>
      <c r="K173" s="118"/>
      <c r="L173" s="81"/>
      <c r="M173" s="83"/>
      <c r="N173" s="95"/>
      <c r="O173" s="82"/>
      <c r="P173" s="174"/>
      <c r="Q173" s="118"/>
      <c r="R173" s="174"/>
      <c r="S173" s="118"/>
      <c r="T173" s="174"/>
      <c r="U173" s="118"/>
      <c r="V173" s="174"/>
      <c r="W173" s="118"/>
      <c r="X173" s="174"/>
      <c r="Y173" s="118"/>
      <c r="Z173" s="174"/>
      <c r="AA173" s="118"/>
      <c r="AB173" s="174"/>
      <c r="AC173" s="118"/>
      <c r="AD173" s="81"/>
      <c r="AE173" s="83"/>
      <c r="AF173" s="81"/>
      <c r="AG173" s="83"/>
      <c r="AH173" s="174"/>
      <c r="AI173" s="118"/>
      <c r="AJ173" s="174"/>
      <c r="AK173" s="118"/>
      <c r="AL173" s="183"/>
      <c r="AM173" s="118"/>
    </row>
    <row r="174" spans="1:39" ht="12.75">
      <c r="A174" s="50"/>
      <c r="B174" s="47" t="s">
        <v>1</v>
      </c>
      <c r="C174" s="64"/>
      <c r="D174" s="168"/>
      <c r="E174" s="169"/>
      <c r="F174" s="94"/>
      <c r="G174" s="97"/>
      <c r="H174" s="94"/>
      <c r="I174" s="97"/>
      <c r="J174" s="94"/>
      <c r="K174" s="97"/>
      <c r="L174" s="94"/>
      <c r="M174" s="97"/>
      <c r="N174" s="94"/>
      <c r="O174" s="97"/>
      <c r="P174" s="94"/>
      <c r="Q174" s="116"/>
      <c r="R174" s="94"/>
      <c r="S174" s="97"/>
      <c r="T174" s="94"/>
      <c r="U174" s="97"/>
      <c r="V174" s="94"/>
      <c r="W174" s="97"/>
      <c r="X174" s="94"/>
      <c r="Y174" s="97"/>
      <c r="Z174" s="94"/>
      <c r="AA174" s="97"/>
      <c r="AB174" s="94"/>
      <c r="AC174" s="97"/>
      <c r="AD174" s="94"/>
      <c r="AE174" s="97"/>
      <c r="AF174" s="94"/>
      <c r="AG174" s="97"/>
      <c r="AH174" s="122"/>
      <c r="AI174" s="123"/>
      <c r="AJ174" s="94"/>
      <c r="AK174" s="97"/>
      <c r="AL174" s="182"/>
      <c r="AM174" s="97"/>
    </row>
    <row r="175" spans="1:39" ht="12.75">
      <c r="A175" s="38" t="s">
        <v>27</v>
      </c>
      <c r="B175" s="1" t="s">
        <v>146</v>
      </c>
      <c r="C175" s="65" t="s">
        <v>147</v>
      </c>
      <c r="D175" s="175" t="s">
        <v>241</v>
      </c>
      <c r="E175" s="176">
        <v>0</v>
      </c>
      <c r="F175" s="175" t="s">
        <v>241</v>
      </c>
      <c r="G175" s="176">
        <v>0</v>
      </c>
      <c r="H175" s="175" t="s">
        <v>241</v>
      </c>
      <c r="I175" s="176">
        <v>0</v>
      </c>
      <c r="J175" s="175" t="s">
        <v>241</v>
      </c>
      <c r="K175" s="176">
        <v>0</v>
      </c>
      <c r="L175" s="175" t="s">
        <v>241</v>
      </c>
      <c r="M175" s="176">
        <v>0</v>
      </c>
      <c r="N175" s="175" t="s">
        <v>241</v>
      </c>
      <c r="O175" s="176">
        <v>0</v>
      </c>
      <c r="P175" s="178" t="s">
        <v>241</v>
      </c>
      <c r="Q175" s="80">
        <v>0</v>
      </c>
      <c r="R175" s="175" t="s">
        <v>241</v>
      </c>
      <c r="S175" s="176">
        <v>0</v>
      </c>
      <c r="T175" s="175" t="s">
        <v>241</v>
      </c>
      <c r="U175" s="176">
        <v>0</v>
      </c>
      <c r="V175" s="100">
        <v>30</v>
      </c>
      <c r="W175" s="101">
        <v>81</v>
      </c>
      <c r="X175" s="100">
        <v>0</v>
      </c>
      <c r="Y175" s="101">
        <v>0</v>
      </c>
      <c r="Z175" s="100">
        <v>0</v>
      </c>
      <c r="AA175" s="101">
        <v>0</v>
      </c>
      <c r="AB175" s="100">
        <v>0</v>
      </c>
      <c r="AC175" s="101">
        <v>114</v>
      </c>
      <c r="AD175" s="100">
        <v>40</v>
      </c>
      <c r="AE175" s="101">
        <v>106</v>
      </c>
      <c r="AF175" s="100">
        <v>0</v>
      </c>
      <c r="AG175" s="101">
        <v>135</v>
      </c>
      <c r="AH175" s="100">
        <v>30</v>
      </c>
      <c r="AI175" s="101">
        <v>61</v>
      </c>
      <c r="AJ175" s="100">
        <v>0</v>
      </c>
      <c r="AK175" s="101">
        <v>0</v>
      </c>
      <c r="AL175" s="184">
        <v>0</v>
      </c>
      <c r="AM175" s="101">
        <v>0</v>
      </c>
    </row>
    <row r="176" spans="1:39" ht="12.75">
      <c r="A176" s="39"/>
      <c r="B176" s="2"/>
      <c r="C176" s="66" t="s">
        <v>148</v>
      </c>
      <c r="D176" s="175" t="s">
        <v>241</v>
      </c>
      <c r="E176" s="176">
        <v>0</v>
      </c>
      <c r="F176" s="175" t="s">
        <v>241</v>
      </c>
      <c r="G176" s="176">
        <v>0</v>
      </c>
      <c r="H176" s="175" t="s">
        <v>241</v>
      </c>
      <c r="I176" s="176">
        <v>0</v>
      </c>
      <c r="J176" s="175" t="s">
        <v>241</v>
      </c>
      <c r="K176" s="176">
        <v>0</v>
      </c>
      <c r="L176" s="175" t="s">
        <v>241</v>
      </c>
      <c r="M176" s="176">
        <v>0</v>
      </c>
      <c r="N176" s="175" t="s">
        <v>241</v>
      </c>
      <c r="O176" s="176">
        <v>0</v>
      </c>
      <c r="P176" s="178" t="s">
        <v>241</v>
      </c>
      <c r="Q176" s="80">
        <v>0</v>
      </c>
      <c r="R176" s="175" t="s">
        <v>241</v>
      </c>
      <c r="S176" s="176">
        <v>0</v>
      </c>
      <c r="T176" s="175" t="s">
        <v>241</v>
      </c>
      <c r="U176" s="176">
        <v>0</v>
      </c>
      <c r="V176" s="175" t="s">
        <v>386</v>
      </c>
      <c r="W176" s="176">
        <v>7.082</v>
      </c>
      <c r="X176" s="100">
        <v>0</v>
      </c>
      <c r="Y176" s="101">
        <v>0</v>
      </c>
      <c r="Z176" s="100">
        <v>0</v>
      </c>
      <c r="AA176" s="101">
        <v>0</v>
      </c>
      <c r="AB176" s="100">
        <v>0</v>
      </c>
      <c r="AC176" s="101">
        <v>53.468</v>
      </c>
      <c r="AD176" s="100">
        <v>30.307</v>
      </c>
      <c r="AE176" s="101">
        <v>29.491</v>
      </c>
      <c r="AF176" s="100">
        <v>0</v>
      </c>
      <c r="AG176" s="101">
        <v>45.679</v>
      </c>
      <c r="AH176" s="175" t="s">
        <v>383</v>
      </c>
      <c r="AI176" s="176" t="s">
        <v>476</v>
      </c>
      <c r="AJ176" s="100">
        <v>0</v>
      </c>
      <c r="AK176" s="101">
        <v>0</v>
      </c>
      <c r="AL176" s="184">
        <v>0</v>
      </c>
      <c r="AM176" s="101">
        <v>0</v>
      </c>
    </row>
    <row r="177" spans="1:39" ht="12.75">
      <c r="A177" s="38" t="s">
        <v>8</v>
      </c>
      <c r="B177" s="1" t="s">
        <v>149</v>
      </c>
      <c r="C177" s="65" t="s">
        <v>5</v>
      </c>
      <c r="D177" s="175" t="s">
        <v>241</v>
      </c>
      <c r="E177" s="176">
        <v>40</v>
      </c>
      <c r="F177" s="175" t="s">
        <v>234</v>
      </c>
      <c r="G177" s="176">
        <v>65</v>
      </c>
      <c r="H177" s="175" t="s">
        <v>236</v>
      </c>
      <c r="I177" s="176">
        <v>80</v>
      </c>
      <c r="J177" s="175" t="s">
        <v>241</v>
      </c>
      <c r="K177" s="176">
        <v>0</v>
      </c>
      <c r="L177" s="175" t="s">
        <v>238</v>
      </c>
      <c r="M177" s="176">
        <v>50</v>
      </c>
      <c r="N177" s="175" t="s">
        <v>241</v>
      </c>
      <c r="O177" s="176">
        <v>0</v>
      </c>
      <c r="P177" s="178" t="s">
        <v>241</v>
      </c>
      <c r="Q177" s="80">
        <v>0</v>
      </c>
      <c r="R177" s="175" t="s">
        <v>241</v>
      </c>
      <c r="S177" s="176">
        <v>0</v>
      </c>
      <c r="T177" s="175" t="s">
        <v>241</v>
      </c>
      <c r="U177" s="176">
        <v>0</v>
      </c>
      <c r="V177" s="100">
        <v>0</v>
      </c>
      <c r="W177" s="101">
        <v>0</v>
      </c>
      <c r="X177" s="100">
        <v>0</v>
      </c>
      <c r="Y177" s="101">
        <v>0</v>
      </c>
      <c r="Z177" s="100">
        <v>0</v>
      </c>
      <c r="AA177" s="101">
        <v>0</v>
      </c>
      <c r="AB177" s="100">
        <v>0</v>
      </c>
      <c r="AC177" s="101">
        <v>0</v>
      </c>
      <c r="AD177" s="100">
        <v>0</v>
      </c>
      <c r="AE177" s="101">
        <v>0</v>
      </c>
      <c r="AF177" s="100">
        <v>0</v>
      </c>
      <c r="AG177" s="101">
        <v>0</v>
      </c>
      <c r="AH177" s="100">
        <v>0</v>
      </c>
      <c r="AI177" s="101">
        <v>0</v>
      </c>
      <c r="AJ177" s="100">
        <v>0</v>
      </c>
      <c r="AK177" s="101">
        <v>0</v>
      </c>
      <c r="AL177" s="184">
        <v>50</v>
      </c>
      <c r="AM177" s="101">
        <v>0</v>
      </c>
    </row>
    <row r="178" spans="1:39" ht="12.75">
      <c r="A178" s="39"/>
      <c r="B178" s="2"/>
      <c r="C178" s="66" t="s">
        <v>148</v>
      </c>
      <c r="D178" s="175" t="s">
        <v>241</v>
      </c>
      <c r="E178" s="176">
        <v>12.442</v>
      </c>
      <c r="F178" s="175" t="s">
        <v>235</v>
      </c>
      <c r="G178" s="176" t="s">
        <v>565</v>
      </c>
      <c r="H178" s="175" t="s">
        <v>237</v>
      </c>
      <c r="I178" s="176">
        <v>18.809</v>
      </c>
      <c r="J178" s="175" t="s">
        <v>241</v>
      </c>
      <c r="K178" s="176">
        <v>0</v>
      </c>
      <c r="L178" s="175" t="s">
        <v>239</v>
      </c>
      <c r="M178" s="176" t="s">
        <v>584</v>
      </c>
      <c r="N178" s="175" t="s">
        <v>241</v>
      </c>
      <c r="O178" s="176">
        <v>0</v>
      </c>
      <c r="P178" s="178" t="s">
        <v>241</v>
      </c>
      <c r="Q178" s="80">
        <v>0</v>
      </c>
      <c r="R178" s="175" t="s">
        <v>241</v>
      </c>
      <c r="S178" s="176">
        <v>0</v>
      </c>
      <c r="T178" s="175" t="s">
        <v>241</v>
      </c>
      <c r="U178" s="176">
        <v>0</v>
      </c>
      <c r="V178" s="100">
        <v>0</v>
      </c>
      <c r="W178" s="101">
        <v>0</v>
      </c>
      <c r="X178" s="100">
        <v>0</v>
      </c>
      <c r="Y178" s="101">
        <v>0</v>
      </c>
      <c r="Z178" s="100">
        <v>0</v>
      </c>
      <c r="AA178" s="101">
        <v>0</v>
      </c>
      <c r="AB178" s="100">
        <v>0</v>
      </c>
      <c r="AC178" s="101">
        <v>0</v>
      </c>
      <c r="AD178" s="100">
        <v>0</v>
      </c>
      <c r="AE178" s="101">
        <v>0</v>
      </c>
      <c r="AF178" s="100">
        <v>0</v>
      </c>
      <c r="AG178" s="101">
        <v>0</v>
      </c>
      <c r="AH178" s="100">
        <v>0</v>
      </c>
      <c r="AI178" s="101">
        <v>0</v>
      </c>
      <c r="AJ178" s="100">
        <v>0</v>
      </c>
      <c r="AK178" s="101">
        <v>0</v>
      </c>
      <c r="AL178" s="178" t="s">
        <v>392</v>
      </c>
      <c r="AM178" s="176">
        <v>0</v>
      </c>
    </row>
    <row r="179" spans="1:39" ht="12.75">
      <c r="A179" s="38" t="s">
        <v>9</v>
      </c>
      <c r="B179" s="1" t="s">
        <v>150</v>
      </c>
      <c r="C179" s="65" t="s">
        <v>152</v>
      </c>
      <c r="D179" s="175" t="s">
        <v>241</v>
      </c>
      <c r="E179" s="176">
        <v>0</v>
      </c>
      <c r="F179" s="175" t="s">
        <v>241</v>
      </c>
      <c r="G179" s="176">
        <v>0</v>
      </c>
      <c r="H179" s="175" t="s">
        <v>241</v>
      </c>
      <c r="I179" s="176">
        <v>0</v>
      </c>
      <c r="J179" s="175" t="s">
        <v>241</v>
      </c>
      <c r="K179" s="176">
        <v>0</v>
      </c>
      <c r="L179" s="175" t="s">
        <v>241</v>
      </c>
      <c r="M179" s="176">
        <v>0</v>
      </c>
      <c r="N179" s="175" t="s">
        <v>241</v>
      </c>
      <c r="O179" s="176">
        <v>0</v>
      </c>
      <c r="P179" s="178" t="s">
        <v>241</v>
      </c>
      <c r="Q179" s="80">
        <v>0</v>
      </c>
      <c r="R179" s="175" t="s">
        <v>241</v>
      </c>
      <c r="S179" s="176">
        <v>0</v>
      </c>
      <c r="T179" s="175" t="s">
        <v>241</v>
      </c>
      <c r="U179" s="176">
        <v>0</v>
      </c>
      <c r="V179" s="100">
        <v>0</v>
      </c>
      <c r="W179" s="101">
        <v>0</v>
      </c>
      <c r="X179" s="100">
        <v>0</v>
      </c>
      <c r="Y179" s="101">
        <v>0</v>
      </c>
      <c r="Z179" s="100">
        <v>0</v>
      </c>
      <c r="AA179" s="101">
        <v>0</v>
      </c>
      <c r="AB179" s="100">
        <v>0</v>
      </c>
      <c r="AC179" s="101">
        <v>0</v>
      </c>
      <c r="AD179" s="100">
        <v>0</v>
      </c>
      <c r="AE179" s="101">
        <v>0</v>
      </c>
      <c r="AF179" s="100">
        <v>0</v>
      </c>
      <c r="AG179" s="101">
        <v>0</v>
      </c>
      <c r="AH179" s="100">
        <v>0</v>
      </c>
      <c r="AI179" s="101">
        <v>0</v>
      </c>
      <c r="AJ179" s="100">
        <v>0</v>
      </c>
      <c r="AK179" s="101">
        <v>0</v>
      </c>
      <c r="AL179" s="184">
        <v>0</v>
      </c>
      <c r="AM179" s="101">
        <v>0</v>
      </c>
    </row>
    <row r="180" spans="1:39" ht="12.75">
      <c r="A180" s="39"/>
      <c r="B180" s="2" t="s">
        <v>151</v>
      </c>
      <c r="C180" s="66" t="s">
        <v>148</v>
      </c>
      <c r="D180" s="175" t="s">
        <v>241</v>
      </c>
      <c r="E180" s="176">
        <v>0</v>
      </c>
      <c r="F180" s="175" t="s">
        <v>241</v>
      </c>
      <c r="G180" s="176">
        <v>0</v>
      </c>
      <c r="H180" s="175" t="s">
        <v>241</v>
      </c>
      <c r="I180" s="176">
        <v>0</v>
      </c>
      <c r="J180" s="175" t="s">
        <v>241</v>
      </c>
      <c r="K180" s="176">
        <v>0</v>
      </c>
      <c r="L180" s="175" t="s">
        <v>241</v>
      </c>
      <c r="M180" s="176">
        <v>0</v>
      </c>
      <c r="N180" s="175" t="s">
        <v>241</v>
      </c>
      <c r="O180" s="176">
        <v>0</v>
      </c>
      <c r="P180" s="178" t="s">
        <v>241</v>
      </c>
      <c r="Q180" s="80">
        <v>0</v>
      </c>
      <c r="R180" s="175" t="s">
        <v>241</v>
      </c>
      <c r="S180" s="176">
        <v>0</v>
      </c>
      <c r="T180" s="175" t="s">
        <v>241</v>
      </c>
      <c r="U180" s="176">
        <v>0</v>
      </c>
      <c r="V180" s="100">
        <v>0</v>
      </c>
      <c r="W180" s="101">
        <v>0</v>
      </c>
      <c r="X180" s="100">
        <v>0</v>
      </c>
      <c r="Y180" s="101">
        <v>0</v>
      </c>
      <c r="Z180" s="100">
        <v>0</v>
      </c>
      <c r="AA180" s="101">
        <v>0</v>
      </c>
      <c r="AB180" s="100">
        <v>0</v>
      </c>
      <c r="AC180" s="101">
        <v>0</v>
      </c>
      <c r="AD180" s="100">
        <v>0</v>
      </c>
      <c r="AE180" s="101">
        <v>0</v>
      </c>
      <c r="AF180" s="100">
        <v>0</v>
      </c>
      <c r="AG180" s="101">
        <v>0</v>
      </c>
      <c r="AH180" s="100">
        <v>0</v>
      </c>
      <c r="AI180" s="101">
        <v>0</v>
      </c>
      <c r="AJ180" s="100">
        <v>0</v>
      </c>
      <c r="AK180" s="101">
        <v>0</v>
      </c>
      <c r="AL180" s="184">
        <v>0</v>
      </c>
      <c r="AM180" s="101">
        <v>0</v>
      </c>
    </row>
    <row r="181" spans="1:39" ht="12.75">
      <c r="A181" s="38" t="s">
        <v>153</v>
      </c>
      <c r="B181" s="1" t="s">
        <v>154</v>
      </c>
      <c r="C181" s="65" t="s">
        <v>155</v>
      </c>
      <c r="D181" s="175" t="s">
        <v>241</v>
      </c>
      <c r="E181" s="176">
        <v>0</v>
      </c>
      <c r="F181" s="175" t="s">
        <v>241</v>
      </c>
      <c r="G181" s="176">
        <v>0</v>
      </c>
      <c r="H181" s="175" t="s">
        <v>241</v>
      </c>
      <c r="I181" s="176">
        <v>0</v>
      </c>
      <c r="J181" s="175" t="s">
        <v>241</v>
      </c>
      <c r="K181" s="176">
        <v>0</v>
      </c>
      <c r="L181" s="175" t="s">
        <v>241</v>
      </c>
      <c r="M181" s="176">
        <v>0</v>
      </c>
      <c r="N181" s="175" t="s">
        <v>241</v>
      </c>
      <c r="O181" s="176">
        <v>0</v>
      </c>
      <c r="P181" s="178" t="s">
        <v>241</v>
      </c>
      <c r="Q181" s="80">
        <v>0</v>
      </c>
      <c r="R181" s="175" t="s">
        <v>241</v>
      </c>
      <c r="S181" s="176">
        <v>0</v>
      </c>
      <c r="T181" s="175" t="s">
        <v>241</v>
      </c>
      <c r="U181" s="176">
        <v>0</v>
      </c>
      <c r="V181" s="100">
        <v>0</v>
      </c>
      <c r="W181" s="101">
        <v>0</v>
      </c>
      <c r="X181" s="100">
        <v>0</v>
      </c>
      <c r="Y181" s="101">
        <v>0</v>
      </c>
      <c r="Z181" s="100">
        <v>0</v>
      </c>
      <c r="AA181" s="101">
        <v>0</v>
      </c>
      <c r="AB181" s="100">
        <v>0</v>
      </c>
      <c r="AC181" s="101">
        <v>0</v>
      </c>
      <c r="AD181" s="100">
        <v>0</v>
      </c>
      <c r="AE181" s="101">
        <v>0</v>
      </c>
      <c r="AF181" s="100">
        <v>0</v>
      </c>
      <c r="AG181" s="101">
        <v>0</v>
      </c>
      <c r="AH181" s="100">
        <v>0</v>
      </c>
      <c r="AI181" s="101">
        <v>0</v>
      </c>
      <c r="AJ181" s="100">
        <v>0</v>
      </c>
      <c r="AK181" s="101">
        <v>0</v>
      </c>
      <c r="AL181" s="184">
        <v>0</v>
      </c>
      <c r="AM181" s="101">
        <v>0</v>
      </c>
    </row>
    <row r="182" spans="1:39" ht="12.75">
      <c r="A182" s="39"/>
      <c r="B182" s="2"/>
      <c r="C182" s="66" t="s">
        <v>148</v>
      </c>
      <c r="D182" s="175" t="s">
        <v>241</v>
      </c>
      <c r="E182" s="176">
        <v>0</v>
      </c>
      <c r="F182" s="175" t="s">
        <v>241</v>
      </c>
      <c r="G182" s="176">
        <v>0</v>
      </c>
      <c r="H182" s="175" t="s">
        <v>241</v>
      </c>
      <c r="I182" s="176">
        <v>0</v>
      </c>
      <c r="J182" s="175" t="s">
        <v>241</v>
      </c>
      <c r="K182" s="176">
        <v>0</v>
      </c>
      <c r="L182" s="175" t="s">
        <v>241</v>
      </c>
      <c r="M182" s="176">
        <v>0</v>
      </c>
      <c r="N182" s="175" t="s">
        <v>241</v>
      </c>
      <c r="O182" s="176">
        <v>0</v>
      </c>
      <c r="P182" s="178" t="s">
        <v>241</v>
      </c>
      <c r="Q182" s="80">
        <v>0</v>
      </c>
      <c r="R182" s="175" t="s">
        <v>241</v>
      </c>
      <c r="S182" s="176">
        <v>0</v>
      </c>
      <c r="T182" s="175" t="s">
        <v>241</v>
      </c>
      <c r="U182" s="176">
        <v>0</v>
      </c>
      <c r="V182" s="100">
        <v>0</v>
      </c>
      <c r="W182" s="101">
        <v>0</v>
      </c>
      <c r="X182" s="100">
        <v>0</v>
      </c>
      <c r="Y182" s="101">
        <v>0</v>
      </c>
      <c r="Z182" s="100">
        <v>0</v>
      </c>
      <c r="AA182" s="101">
        <v>0</v>
      </c>
      <c r="AB182" s="100">
        <v>0</v>
      </c>
      <c r="AC182" s="101">
        <v>0</v>
      </c>
      <c r="AD182" s="100">
        <v>0</v>
      </c>
      <c r="AE182" s="101">
        <v>0</v>
      </c>
      <c r="AF182" s="100">
        <v>0</v>
      </c>
      <c r="AG182" s="101">
        <v>0</v>
      </c>
      <c r="AH182" s="100">
        <v>0</v>
      </c>
      <c r="AI182" s="101">
        <v>0</v>
      </c>
      <c r="AJ182" s="100">
        <v>0</v>
      </c>
      <c r="AK182" s="101">
        <v>0</v>
      </c>
      <c r="AL182" s="184">
        <v>0</v>
      </c>
      <c r="AM182" s="101">
        <v>0</v>
      </c>
    </row>
    <row r="183" spans="1:39" ht="12.75">
      <c r="A183" s="38" t="s">
        <v>13</v>
      </c>
      <c r="B183" s="1" t="s">
        <v>156</v>
      </c>
      <c r="C183" s="65" t="s">
        <v>155</v>
      </c>
      <c r="D183" s="175" t="s">
        <v>241</v>
      </c>
      <c r="E183" s="176">
        <v>0</v>
      </c>
      <c r="F183" s="175" t="s">
        <v>241</v>
      </c>
      <c r="G183" s="176">
        <v>0</v>
      </c>
      <c r="H183" s="175" t="s">
        <v>241</v>
      </c>
      <c r="I183" s="176">
        <v>0</v>
      </c>
      <c r="J183" s="175" t="s">
        <v>241</v>
      </c>
      <c r="K183" s="176">
        <v>0</v>
      </c>
      <c r="L183" s="175" t="s">
        <v>241</v>
      </c>
      <c r="M183" s="176">
        <v>0</v>
      </c>
      <c r="N183" s="175" t="s">
        <v>241</v>
      </c>
      <c r="O183" s="176">
        <v>0</v>
      </c>
      <c r="P183" s="178" t="s">
        <v>241</v>
      </c>
      <c r="Q183" s="80">
        <v>0</v>
      </c>
      <c r="R183" s="175" t="s">
        <v>241</v>
      </c>
      <c r="S183" s="176">
        <v>0</v>
      </c>
      <c r="T183" s="175" t="s">
        <v>241</v>
      </c>
      <c r="U183" s="176">
        <v>0</v>
      </c>
      <c r="V183" s="100">
        <v>0</v>
      </c>
      <c r="W183" s="101">
        <v>0</v>
      </c>
      <c r="X183" s="100">
        <v>0</v>
      </c>
      <c r="Y183" s="101">
        <v>0</v>
      </c>
      <c r="Z183" s="100">
        <v>0</v>
      </c>
      <c r="AA183" s="101">
        <v>0</v>
      </c>
      <c r="AB183" s="100">
        <v>0</v>
      </c>
      <c r="AC183" s="101">
        <v>0</v>
      </c>
      <c r="AD183" s="100">
        <v>0</v>
      </c>
      <c r="AE183" s="101">
        <v>0</v>
      </c>
      <c r="AF183" s="100">
        <v>0</v>
      </c>
      <c r="AG183" s="101">
        <v>0</v>
      </c>
      <c r="AH183" s="100">
        <v>0</v>
      </c>
      <c r="AI183" s="101">
        <v>0</v>
      </c>
      <c r="AJ183" s="100">
        <v>0</v>
      </c>
      <c r="AK183" s="101">
        <v>0</v>
      </c>
      <c r="AL183" s="184">
        <v>0</v>
      </c>
      <c r="AM183" s="101">
        <v>0</v>
      </c>
    </row>
    <row r="184" spans="1:39" ht="12.75">
      <c r="A184" s="39"/>
      <c r="B184" s="2" t="s">
        <v>157</v>
      </c>
      <c r="C184" s="66" t="s">
        <v>148</v>
      </c>
      <c r="D184" s="175" t="s">
        <v>241</v>
      </c>
      <c r="E184" s="176">
        <v>0</v>
      </c>
      <c r="F184" s="175" t="s">
        <v>241</v>
      </c>
      <c r="G184" s="176">
        <v>0</v>
      </c>
      <c r="H184" s="175" t="s">
        <v>241</v>
      </c>
      <c r="I184" s="176">
        <v>0</v>
      </c>
      <c r="J184" s="175" t="s">
        <v>241</v>
      </c>
      <c r="K184" s="176">
        <v>0</v>
      </c>
      <c r="L184" s="175" t="s">
        <v>241</v>
      </c>
      <c r="M184" s="176">
        <v>0</v>
      </c>
      <c r="N184" s="175" t="s">
        <v>241</v>
      </c>
      <c r="O184" s="176">
        <v>0</v>
      </c>
      <c r="P184" s="178" t="s">
        <v>241</v>
      </c>
      <c r="Q184" s="80">
        <v>0</v>
      </c>
      <c r="R184" s="175" t="s">
        <v>241</v>
      </c>
      <c r="S184" s="176">
        <v>0</v>
      </c>
      <c r="T184" s="175" t="s">
        <v>241</v>
      </c>
      <c r="U184" s="176">
        <v>0</v>
      </c>
      <c r="V184" s="100">
        <v>0</v>
      </c>
      <c r="W184" s="101">
        <v>0</v>
      </c>
      <c r="X184" s="100">
        <v>0</v>
      </c>
      <c r="Y184" s="101">
        <v>0</v>
      </c>
      <c r="Z184" s="100">
        <v>0</v>
      </c>
      <c r="AA184" s="101">
        <v>0</v>
      </c>
      <c r="AB184" s="100">
        <v>0</v>
      </c>
      <c r="AC184" s="101">
        <v>0</v>
      </c>
      <c r="AD184" s="100">
        <v>0</v>
      </c>
      <c r="AE184" s="101">
        <v>0</v>
      </c>
      <c r="AF184" s="100">
        <v>0</v>
      </c>
      <c r="AG184" s="101">
        <v>0</v>
      </c>
      <c r="AH184" s="100">
        <v>0</v>
      </c>
      <c r="AI184" s="101">
        <v>0</v>
      </c>
      <c r="AJ184" s="100">
        <v>0</v>
      </c>
      <c r="AK184" s="101">
        <v>0</v>
      </c>
      <c r="AL184" s="184">
        <v>0</v>
      </c>
      <c r="AM184" s="101">
        <v>0</v>
      </c>
    </row>
    <row r="185" spans="1:39" ht="12.75">
      <c r="A185" s="38" t="s">
        <v>158</v>
      </c>
      <c r="B185" s="1" t="s">
        <v>206</v>
      </c>
      <c r="C185" s="65" t="s">
        <v>155</v>
      </c>
      <c r="D185" s="175" t="s">
        <v>241</v>
      </c>
      <c r="E185" s="176">
        <v>0</v>
      </c>
      <c r="F185" s="175" t="s">
        <v>241</v>
      </c>
      <c r="G185" s="176">
        <v>0</v>
      </c>
      <c r="H185" s="175" t="s">
        <v>241</v>
      </c>
      <c r="I185" s="176">
        <v>0</v>
      </c>
      <c r="J185" s="175" t="s">
        <v>241</v>
      </c>
      <c r="K185" s="176">
        <v>0</v>
      </c>
      <c r="L185" s="175" t="s">
        <v>241</v>
      </c>
      <c r="M185" s="176">
        <v>0</v>
      </c>
      <c r="N185" s="175" t="s">
        <v>241</v>
      </c>
      <c r="O185" s="176">
        <v>0</v>
      </c>
      <c r="P185" s="178" t="s">
        <v>241</v>
      </c>
      <c r="Q185" s="80">
        <v>0</v>
      </c>
      <c r="R185" s="175" t="s">
        <v>241</v>
      </c>
      <c r="S185" s="176">
        <v>0</v>
      </c>
      <c r="T185" s="175" t="s">
        <v>241</v>
      </c>
      <c r="U185" s="176">
        <v>0</v>
      </c>
      <c r="V185" s="100">
        <v>0</v>
      </c>
      <c r="W185" s="101">
        <v>0</v>
      </c>
      <c r="X185" s="100">
        <v>0</v>
      </c>
      <c r="Y185" s="101">
        <v>0</v>
      </c>
      <c r="Z185" s="100">
        <v>0</v>
      </c>
      <c r="AA185" s="101">
        <v>0</v>
      </c>
      <c r="AB185" s="100">
        <v>0</v>
      </c>
      <c r="AC185" s="101">
        <v>0</v>
      </c>
      <c r="AD185" s="100">
        <v>0</v>
      </c>
      <c r="AE185" s="101">
        <v>0</v>
      </c>
      <c r="AF185" s="100">
        <v>0</v>
      </c>
      <c r="AG185" s="101">
        <v>0</v>
      </c>
      <c r="AH185" s="100">
        <v>0</v>
      </c>
      <c r="AI185" s="101">
        <v>0</v>
      </c>
      <c r="AJ185" s="100">
        <v>0</v>
      </c>
      <c r="AK185" s="101">
        <v>0</v>
      </c>
      <c r="AL185" s="184">
        <v>0</v>
      </c>
      <c r="AM185" s="101">
        <v>0</v>
      </c>
    </row>
    <row r="186" spans="1:39" ht="12.75">
      <c r="A186" s="39"/>
      <c r="B186" s="2" t="s">
        <v>160</v>
      </c>
      <c r="C186" s="66" t="s">
        <v>148</v>
      </c>
      <c r="D186" s="175" t="s">
        <v>241</v>
      </c>
      <c r="E186" s="176">
        <v>0</v>
      </c>
      <c r="F186" s="175" t="s">
        <v>241</v>
      </c>
      <c r="G186" s="176">
        <v>0</v>
      </c>
      <c r="H186" s="175" t="s">
        <v>241</v>
      </c>
      <c r="I186" s="176">
        <v>0</v>
      </c>
      <c r="J186" s="175" t="s">
        <v>241</v>
      </c>
      <c r="K186" s="176">
        <v>0</v>
      </c>
      <c r="L186" s="175" t="s">
        <v>241</v>
      </c>
      <c r="M186" s="176">
        <v>0</v>
      </c>
      <c r="N186" s="175" t="s">
        <v>241</v>
      </c>
      <c r="O186" s="176">
        <v>0</v>
      </c>
      <c r="P186" s="178" t="s">
        <v>241</v>
      </c>
      <c r="Q186" s="80">
        <v>0</v>
      </c>
      <c r="R186" s="175" t="s">
        <v>241</v>
      </c>
      <c r="S186" s="176">
        <v>0</v>
      </c>
      <c r="T186" s="175" t="s">
        <v>241</v>
      </c>
      <c r="U186" s="176">
        <v>0</v>
      </c>
      <c r="V186" s="100">
        <v>0</v>
      </c>
      <c r="W186" s="101">
        <v>0</v>
      </c>
      <c r="X186" s="100">
        <v>0</v>
      </c>
      <c r="Y186" s="101">
        <v>0</v>
      </c>
      <c r="Z186" s="100">
        <v>0</v>
      </c>
      <c r="AA186" s="101">
        <v>0</v>
      </c>
      <c r="AB186" s="100">
        <v>0</v>
      </c>
      <c r="AC186" s="101">
        <v>0</v>
      </c>
      <c r="AD186" s="100">
        <v>0</v>
      </c>
      <c r="AE186" s="101">
        <v>0</v>
      </c>
      <c r="AF186" s="100">
        <v>0</v>
      </c>
      <c r="AG186" s="101">
        <v>0</v>
      </c>
      <c r="AH186" s="100">
        <v>0</v>
      </c>
      <c r="AI186" s="101">
        <v>0</v>
      </c>
      <c r="AJ186" s="100">
        <v>0</v>
      </c>
      <c r="AK186" s="101">
        <v>0</v>
      </c>
      <c r="AL186" s="184">
        <v>0</v>
      </c>
      <c r="AM186" s="101">
        <v>0</v>
      </c>
    </row>
    <row r="187" spans="1:39" ht="12.75">
      <c r="A187" s="38" t="s">
        <v>14</v>
      </c>
      <c r="B187" s="1" t="s">
        <v>161</v>
      </c>
      <c r="C187" s="65" t="s">
        <v>162</v>
      </c>
      <c r="D187" s="175" t="s">
        <v>241</v>
      </c>
      <c r="E187" s="176">
        <v>0</v>
      </c>
      <c r="F187" s="175" t="s">
        <v>241</v>
      </c>
      <c r="G187" s="176">
        <v>0</v>
      </c>
      <c r="H187" s="175" t="s">
        <v>241</v>
      </c>
      <c r="I187" s="176">
        <v>0</v>
      </c>
      <c r="J187" s="175" t="s">
        <v>241</v>
      </c>
      <c r="K187" s="176">
        <v>0</v>
      </c>
      <c r="L187" s="175" t="s">
        <v>241</v>
      </c>
      <c r="M187" s="176">
        <v>0</v>
      </c>
      <c r="N187" s="175" t="s">
        <v>241</v>
      </c>
      <c r="O187" s="176">
        <v>0</v>
      </c>
      <c r="P187" s="178" t="s">
        <v>241</v>
      </c>
      <c r="Q187" s="80">
        <v>0</v>
      </c>
      <c r="R187" s="175" t="s">
        <v>241</v>
      </c>
      <c r="S187" s="176">
        <v>0</v>
      </c>
      <c r="T187" s="175" t="s">
        <v>241</v>
      </c>
      <c r="U187" s="176">
        <v>0</v>
      </c>
      <c r="V187" s="100">
        <v>0</v>
      </c>
      <c r="W187" s="101">
        <v>0</v>
      </c>
      <c r="X187" s="100">
        <v>0</v>
      </c>
      <c r="Y187" s="101">
        <v>0</v>
      </c>
      <c r="Z187" s="100">
        <v>0</v>
      </c>
      <c r="AA187" s="101">
        <v>0</v>
      </c>
      <c r="AB187" s="100">
        <v>0</v>
      </c>
      <c r="AC187" s="101">
        <v>0</v>
      </c>
      <c r="AD187" s="100">
        <v>0</v>
      </c>
      <c r="AE187" s="101">
        <v>0</v>
      </c>
      <c r="AF187" s="100">
        <v>0</v>
      </c>
      <c r="AG187" s="101">
        <v>0</v>
      </c>
      <c r="AH187" s="100">
        <v>0</v>
      </c>
      <c r="AI187" s="101">
        <v>0</v>
      </c>
      <c r="AJ187" s="100">
        <v>0</v>
      </c>
      <c r="AK187" s="101">
        <v>0</v>
      </c>
      <c r="AL187" s="184">
        <v>0</v>
      </c>
      <c r="AM187" s="101">
        <v>0</v>
      </c>
    </row>
    <row r="188" spans="1:39" ht="12.75">
      <c r="A188" s="39"/>
      <c r="B188" s="2"/>
      <c r="C188" s="66" t="s">
        <v>148</v>
      </c>
      <c r="D188" s="175" t="s">
        <v>241</v>
      </c>
      <c r="E188" s="176">
        <v>0</v>
      </c>
      <c r="F188" s="175" t="s">
        <v>241</v>
      </c>
      <c r="G188" s="176">
        <v>0</v>
      </c>
      <c r="H188" s="175" t="s">
        <v>241</v>
      </c>
      <c r="I188" s="176">
        <v>0</v>
      </c>
      <c r="J188" s="175" t="s">
        <v>241</v>
      </c>
      <c r="K188" s="176">
        <v>0</v>
      </c>
      <c r="L188" s="175" t="s">
        <v>241</v>
      </c>
      <c r="M188" s="176">
        <v>0</v>
      </c>
      <c r="N188" s="175" t="s">
        <v>241</v>
      </c>
      <c r="O188" s="176">
        <v>0</v>
      </c>
      <c r="P188" s="178" t="s">
        <v>241</v>
      </c>
      <c r="Q188" s="80">
        <v>0</v>
      </c>
      <c r="R188" s="175" t="s">
        <v>241</v>
      </c>
      <c r="S188" s="176">
        <v>0</v>
      </c>
      <c r="T188" s="175" t="s">
        <v>241</v>
      </c>
      <c r="U188" s="176">
        <v>0</v>
      </c>
      <c r="V188" s="100">
        <v>0</v>
      </c>
      <c r="W188" s="101">
        <v>0</v>
      </c>
      <c r="X188" s="100">
        <v>0</v>
      </c>
      <c r="Y188" s="101">
        <v>0</v>
      </c>
      <c r="Z188" s="100">
        <v>0</v>
      </c>
      <c r="AA188" s="101">
        <v>0</v>
      </c>
      <c r="AB188" s="100">
        <v>0</v>
      </c>
      <c r="AC188" s="101">
        <v>0</v>
      </c>
      <c r="AD188" s="100">
        <v>0</v>
      </c>
      <c r="AE188" s="101">
        <v>0</v>
      </c>
      <c r="AF188" s="100">
        <v>0</v>
      </c>
      <c r="AG188" s="101">
        <v>0</v>
      </c>
      <c r="AH188" s="100">
        <v>0</v>
      </c>
      <c r="AI188" s="101">
        <v>0</v>
      </c>
      <c r="AJ188" s="100">
        <v>0</v>
      </c>
      <c r="AK188" s="101">
        <v>0</v>
      </c>
      <c r="AL188" s="184">
        <v>0</v>
      </c>
      <c r="AM188" s="101">
        <v>0</v>
      </c>
    </row>
    <row r="189" spans="1:39" ht="12.75">
      <c r="A189" s="38" t="s">
        <v>15</v>
      </c>
      <c r="B189" s="1" t="s">
        <v>163</v>
      </c>
      <c r="C189" s="65" t="s">
        <v>147</v>
      </c>
      <c r="D189" s="175" t="s">
        <v>241</v>
      </c>
      <c r="E189" s="176">
        <v>35</v>
      </c>
      <c r="F189" s="175" t="s">
        <v>241</v>
      </c>
      <c r="G189" s="176">
        <v>1082</v>
      </c>
      <c r="H189" s="175" t="s">
        <v>241</v>
      </c>
      <c r="I189" s="176">
        <v>1074</v>
      </c>
      <c r="J189" s="175" t="s">
        <v>241</v>
      </c>
      <c r="K189" s="176">
        <v>1935</v>
      </c>
      <c r="L189" s="175" t="s">
        <v>241</v>
      </c>
      <c r="M189" s="176">
        <v>0</v>
      </c>
      <c r="N189" s="175" t="s">
        <v>241</v>
      </c>
      <c r="O189" s="176">
        <v>0</v>
      </c>
      <c r="P189" s="178" t="s">
        <v>241</v>
      </c>
      <c r="Q189" s="80">
        <v>0</v>
      </c>
      <c r="R189" s="175" t="s">
        <v>241</v>
      </c>
      <c r="S189" s="176">
        <v>0</v>
      </c>
      <c r="T189" s="175" t="s">
        <v>241</v>
      </c>
      <c r="U189" s="176">
        <v>0</v>
      </c>
      <c r="V189" s="100">
        <v>0</v>
      </c>
      <c r="W189" s="101">
        <v>0</v>
      </c>
      <c r="X189" s="100">
        <v>0</v>
      </c>
      <c r="Y189" s="101">
        <v>40</v>
      </c>
      <c r="Z189" s="100">
        <v>0</v>
      </c>
      <c r="AA189" s="101">
        <v>0</v>
      </c>
      <c r="AB189" s="100">
        <v>0</v>
      </c>
      <c r="AC189" s="101">
        <v>0</v>
      </c>
      <c r="AD189" s="100">
        <v>0</v>
      </c>
      <c r="AE189" s="101">
        <v>0</v>
      </c>
      <c r="AF189" s="100">
        <v>0</v>
      </c>
      <c r="AG189" s="101">
        <v>0</v>
      </c>
      <c r="AH189" s="100">
        <v>0</v>
      </c>
      <c r="AI189" s="101">
        <v>0</v>
      </c>
      <c r="AJ189" s="100">
        <v>0</v>
      </c>
      <c r="AK189" s="101">
        <v>25</v>
      </c>
      <c r="AL189" s="184">
        <v>0</v>
      </c>
      <c r="AM189" s="101">
        <v>65</v>
      </c>
    </row>
    <row r="190" spans="1:39" ht="12.75">
      <c r="A190" s="39"/>
      <c r="B190" s="2"/>
      <c r="C190" s="66" t="s">
        <v>148</v>
      </c>
      <c r="D190" s="175" t="s">
        <v>241</v>
      </c>
      <c r="E190" s="176" t="s">
        <v>557</v>
      </c>
      <c r="F190" s="175" t="s">
        <v>241</v>
      </c>
      <c r="G190" s="176" t="s">
        <v>566</v>
      </c>
      <c r="H190" s="175" t="s">
        <v>241</v>
      </c>
      <c r="I190" s="176" t="s">
        <v>572</v>
      </c>
      <c r="J190" s="175" t="s">
        <v>241</v>
      </c>
      <c r="K190" s="176" t="s">
        <v>577</v>
      </c>
      <c r="L190" s="175" t="s">
        <v>241</v>
      </c>
      <c r="M190" s="176">
        <v>0</v>
      </c>
      <c r="N190" s="175" t="s">
        <v>241</v>
      </c>
      <c r="O190" s="176">
        <v>0</v>
      </c>
      <c r="P190" s="178" t="s">
        <v>241</v>
      </c>
      <c r="Q190" s="80">
        <v>0</v>
      </c>
      <c r="R190" s="175" t="s">
        <v>241</v>
      </c>
      <c r="S190" s="176">
        <v>0</v>
      </c>
      <c r="T190" s="175" t="s">
        <v>241</v>
      </c>
      <c r="U190" s="176">
        <v>0</v>
      </c>
      <c r="V190" s="100">
        <v>0</v>
      </c>
      <c r="W190" s="101">
        <v>0</v>
      </c>
      <c r="X190" s="100">
        <v>0</v>
      </c>
      <c r="Y190" s="101">
        <v>17.945</v>
      </c>
      <c r="Z190" s="100">
        <v>0</v>
      </c>
      <c r="AA190" s="101">
        <v>0</v>
      </c>
      <c r="AB190" s="100">
        <v>0</v>
      </c>
      <c r="AC190" s="101">
        <v>0</v>
      </c>
      <c r="AD190" s="100">
        <v>0</v>
      </c>
      <c r="AE190" s="101">
        <v>0</v>
      </c>
      <c r="AF190" s="100">
        <v>0</v>
      </c>
      <c r="AG190" s="101">
        <v>0</v>
      </c>
      <c r="AH190" s="100">
        <v>0</v>
      </c>
      <c r="AI190" s="101">
        <v>0</v>
      </c>
      <c r="AJ190" s="100">
        <v>0</v>
      </c>
      <c r="AK190" s="101">
        <v>11.212</v>
      </c>
      <c r="AL190" s="184">
        <v>0</v>
      </c>
      <c r="AM190" s="101">
        <v>29.163</v>
      </c>
    </row>
    <row r="191" spans="1:39" ht="12.75">
      <c r="A191" s="38" t="s">
        <v>16</v>
      </c>
      <c r="B191" s="1" t="s">
        <v>164</v>
      </c>
      <c r="C191" s="65" t="s">
        <v>147</v>
      </c>
      <c r="D191" s="175" t="s">
        <v>18</v>
      </c>
      <c r="E191" s="176">
        <v>18</v>
      </c>
      <c r="F191" s="175" t="s">
        <v>227</v>
      </c>
      <c r="G191" s="176">
        <v>35</v>
      </c>
      <c r="H191" s="175" t="s">
        <v>378</v>
      </c>
      <c r="I191" s="176">
        <v>65</v>
      </c>
      <c r="J191" s="175" t="s">
        <v>238</v>
      </c>
      <c r="K191" s="176">
        <v>47</v>
      </c>
      <c r="L191" s="175" t="s">
        <v>185</v>
      </c>
      <c r="M191" s="176">
        <v>12</v>
      </c>
      <c r="N191" s="175" t="s">
        <v>241</v>
      </c>
      <c r="O191" s="83">
        <v>25.5</v>
      </c>
      <c r="P191" s="178" t="s">
        <v>15</v>
      </c>
      <c r="Q191" s="98">
        <v>10</v>
      </c>
      <c r="R191" s="175" t="s">
        <v>16</v>
      </c>
      <c r="S191" s="176">
        <v>10</v>
      </c>
      <c r="T191" s="175" t="s">
        <v>16</v>
      </c>
      <c r="U191" s="176" t="s">
        <v>600</v>
      </c>
      <c r="V191" s="100">
        <v>18</v>
      </c>
      <c r="W191" s="101">
        <v>19</v>
      </c>
      <c r="X191" s="100">
        <v>10</v>
      </c>
      <c r="Y191" s="101">
        <v>2.8</v>
      </c>
      <c r="Z191" s="100">
        <v>10</v>
      </c>
      <c r="AA191" s="101">
        <v>17</v>
      </c>
      <c r="AB191" s="100">
        <v>5</v>
      </c>
      <c r="AC191" s="101">
        <v>12</v>
      </c>
      <c r="AD191" s="100">
        <v>5</v>
      </c>
      <c r="AE191" s="101">
        <v>7</v>
      </c>
      <c r="AF191" s="100">
        <v>5</v>
      </c>
      <c r="AG191" s="101">
        <v>5</v>
      </c>
      <c r="AH191" s="100">
        <v>5</v>
      </c>
      <c r="AI191" s="101">
        <v>8</v>
      </c>
      <c r="AJ191" s="175" t="s">
        <v>361</v>
      </c>
      <c r="AK191" s="176" t="s">
        <v>945</v>
      </c>
      <c r="AL191" s="184">
        <v>80</v>
      </c>
      <c r="AM191" s="101">
        <v>54.9</v>
      </c>
    </row>
    <row r="192" spans="1:39" ht="12.75">
      <c r="A192" s="39"/>
      <c r="B192" s="2"/>
      <c r="C192" s="66" t="s">
        <v>148</v>
      </c>
      <c r="D192" s="175" t="s">
        <v>373</v>
      </c>
      <c r="E192" s="176">
        <v>2.4370000000000003</v>
      </c>
      <c r="F192" s="175" t="s">
        <v>267</v>
      </c>
      <c r="G192" s="176">
        <v>4.628</v>
      </c>
      <c r="H192" s="175" t="s">
        <v>259</v>
      </c>
      <c r="I192" s="176" t="s">
        <v>573</v>
      </c>
      <c r="J192" s="175" t="s">
        <v>301</v>
      </c>
      <c r="K192" s="176">
        <v>6.381</v>
      </c>
      <c r="L192" s="175" t="s">
        <v>370</v>
      </c>
      <c r="M192" s="176" t="s">
        <v>585</v>
      </c>
      <c r="N192" s="175" t="s">
        <v>241</v>
      </c>
      <c r="O192" s="176" t="s">
        <v>488</v>
      </c>
      <c r="P192" s="178" t="s">
        <v>374</v>
      </c>
      <c r="Q192" s="82">
        <v>1.388</v>
      </c>
      <c r="R192" s="175" t="s">
        <v>375</v>
      </c>
      <c r="S192" s="176">
        <v>1.022</v>
      </c>
      <c r="T192" s="175" t="s">
        <v>375</v>
      </c>
      <c r="U192" s="176" t="s">
        <v>601</v>
      </c>
      <c r="V192" s="175" t="s">
        <v>489</v>
      </c>
      <c r="W192" s="176" t="s">
        <v>608</v>
      </c>
      <c r="X192" s="175" t="s">
        <v>373</v>
      </c>
      <c r="Y192" s="176" t="s">
        <v>960</v>
      </c>
      <c r="Z192" s="175" t="s">
        <v>373</v>
      </c>
      <c r="AA192" s="176">
        <v>2.171</v>
      </c>
      <c r="AB192" s="175" t="s">
        <v>374</v>
      </c>
      <c r="AC192" s="176">
        <v>1.655</v>
      </c>
      <c r="AD192" s="175" t="s">
        <v>374</v>
      </c>
      <c r="AE192" s="176">
        <v>0.892</v>
      </c>
      <c r="AF192" s="95">
        <v>0.45</v>
      </c>
      <c r="AG192" s="82">
        <v>0.64</v>
      </c>
      <c r="AH192" s="175" t="s">
        <v>374</v>
      </c>
      <c r="AI192" s="176">
        <v>1.022</v>
      </c>
      <c r="AJ192" s="175" t="s">
        <v>377</v>
      </c>
      <c r="AK192" s="176" t="s">
        <v>946</v>
      </c>
      <c r="AL192" s="178" t="s">
        <v>377</v>
      </c>
      <c r="AM192" s="176" t="s">
        <v>626</v>
      </c>
    </row>
    <row r="193" spans="1:39" ht="12.75">
      <c r="A193" s="38" t="s">
        <v>17</v>
      </c>
      <c r="B193" s="1" t="s">
        <v>165</v>
      </c>
      <c r="C193" s="65" t="s">
        <v>162</v>
      </c>
      <c r="D193" s="175" t="s">
        <v>241</v>
      </c>
      <c r="E193" s="176">
        <v>0</v>
      </c>
      <c r="F193" s="175" t="s">
        <v>241</v>
      </c>
      <c r="G193" s="176">
        <v>0</v>
      </c>
      <c r="H193" s="175" t="s">
        <v>241</v>
      </c>
      <c r="I193" s="176">
        <v>0</v>
      </c>
      <c r="J193" s="175" t="s">
        <v>241</v>
      </c>
      <c r="K193" s="176">
        <v>0</v>
      </c>
      <c r="L193" s="175" t="s">
        <v>241</v>
      </c>
      <c r="M193" s="176">
        <v>0</v>
      </c>
      <c r="N193" s="175" t="s">
        <v>8</v>
      </c>
      <c r="O193" s="176">
        <v>2</v>
      </c>
      <c r="P193" s="178" t="s">
        <v>14</v>
      </c>
      <c r="Q193" s="80">
        <v>2</v>
      </c>
      <c r="R193" s="175" t="s">
        <v>14</v>
      </c>
      <c r="S193" s="176">
        <v>3</v>
      </c>
      <c r="T193" s="175" t="s">
        <v>14</v>
      </c>
      <c r="U193" s="176">
        <v>0</v>
      </c>
      <c r="V193" s="100">
        <v>4</v>
      </c>
      <c r="W193" s="101">
        <v>0</v>
      </c>
      <c r="X193" s="100">
        <v>4</v>
      </c>
      <c r="Y193" s="101">
        <v>5</v>
      </c>
      <c r="Z193" s="175" t="s">
        <v>14</v>
      </c>
      <c r="AA193" s="176">
        <v>2</v>
      </c>
      <c r="AB193" s="100">
        <v>3</v>
      </c>
      <c r="AC193" s="101">
        <v>27</v>
      </c>
      <c r="AD193" s="100">
        <v>3</v>
      </c>
      <c r="AE193" s="101">
        <v>3</v>
      </c>
      <c r="AF193" s="100">
        <v>3</v>
      </c>
      <c r="AG193" s="101">
        <v>6</v>
      </c>
      <c r="AH193" s="100">
        <v>3</v>
      </c>
      <c r="AI193" s="101">
        <v>8</v>
      </c>
      <c r="AJ193" s="175" t="s">
        <v>241</v>
      </c>
      <c r="AK193" s="176">
        <v>0</v>
      </c>
      <c r="AL193" s="184">
        <v>0</v>
      </c>
      <c r="AM193" s="101">
        <v>0</v>
      </c>
    </row>
    <row r="194" spans="1:39" ht="12.75">
      <c r="A194" s="39"/>
      <c r="B194" s="2"/>
      <c r="C194" s="66" t="s">
        <v>148</v>
      </c>
      <c r="D194" s="175" t="s">
        <v>241</v>
      </c>
      <c r="E194" s="176">
        <v>0</v>
      </c>
      <c r="F194" s="175" t="s">
        <v>241</v>
      </c>
      <c r="G194" s="176">
        <v>0</v>
      </c>
      <c r="H194" s="175" t="s">
        <v>241</v>
      </c>
      <c r="I194" s="176">
        <v>0</v>
      </c>
      <c r="J194" s="175" t="s">
        <v>241</v>
      </c>
      <c r="K194" s="176">
        <v>0</v>
      </c>
      <c r="L194" s="175" t="s">
        <v>241</v>
      </c>
      <c r="M194" s="176">
        <v>0</v>
      </c>
      <c r="N194" s="175" t="s">
        <v>255</v>
      </c>
      <c r="O194" s="176">
        <v>0.499</v>
      </c>
      <c r="P194" s="178" t="s">
        <v>256</v>
      </c>
      <c r="Q194" s="82">
        <v>0.583</v>
      </c>
      <c r="R194" s="175" t="s">
        <v>256</v>
      </c>
      <c r="S194" s="176">
        <v>0.874</v>
      </c>
      <c r="T194" s="175" t="s">
        <v>256</v>
      </c>
      <c r="U194" s="176">
        <v>0</v>
      </c>
      <c r="V194" s="175" t="s">
        <v>256</v>
      </c>
      <c r="W194" s="176">
        <v>0</v>
      </c>
      <c r="X194" s="175" t="s">
        <v>256</v>
      </c>
      <c r="Y194" s="176">
        <v>1.3739999999999999</v>
      </c>
      <c r="Z194" s="175" t="s">
        <v>256</v>
      </c>
      <c r="AA194" s="176">
        <v>0.499</v>
      </c>
      <c r="AB194" s="175" t="s">
        <v>257</v>
      </c>
      <c r="AC194" s="176">
        <v>54.159</v>
      </c>
      <c r="AD194" s="175" t="s">
        <v>257</v>
      </c>
      <c r="AE194" s="176">
        <v>0.874</v>
      </c>
      <c r="AF194" s="95">
        <v>0.99</v>
      </c>
      <c r="AG194" s="176">
        <v>2.04</v>
      </c>
      <c r="AH194" s="175" t="s">
        <v>257</v>
      </c>
      <c r="AI194" s="176">
        <v>3.2030000000000003</v>
      </c>
      <c r="AJ194" s="175" t="s">
        <v>241</v>
      </c>
      <c r="AK194" s="176">
        <v>0</v>
      </c>
      <c r="AL194" s="178" t="s">
        <v>241</v>
      </c>
      <c r="AM194" s="176">
        <v>0</v>
      </c>
    </row>
    <row r="195" spans="1:39" ht="12.75">
      <c r="A195" s="38" t="s">
        <v>18</v>
      </c>
      <c r="B195" s="1" t="s">
        <v>167</v>
      </c>
      <c r="C195" s="65" t="s">
        <v>208</v>
      </c>
      <c r="D195" s="175" t="s">
        <v>363</v>
      </c>
      <c r="E195" s="176" t="s">
        <v>514</v>
      </c>
      <c r="F195" s="175" t="s">
        <v>241</v>
      </c>
      <c r="G195" s="176">
        <v>0</v>
      </c>
      <c r="H195" s="175" t="s">
        <v>354</v>
      </c>
      <c r="I195" s="176" t="s">
        <v>514</v>
      </c>
      <c r="J195" s="175" t="s">
        <v>357</v>
      </c>
      <c r="K195" s="176" t="s">
        <v>517</v>
      </c>
      <c r="L195" s="175" t="s">
        <v>353</v>
      </c>
      <c r="M195" s="176">
        <v>11</v>
      </c>
      <c r="N195" s="175" t="s">
        <v>241</v>
      </c>
      <c r="O195" s="176">
        <v>0</v>
      </c>
      <c r="P195" s="178" t="s">
        <v>8</v>
      </c>
      <c r="Q195" s="80">
        <v>0</v>
      </c>
      <c r="R195" s="175" t="s">
        <v>369</v>
      </c>
      <c r="S195" s="176" t="s">
        <v>27</v>
      </c>
      <c r="T195" s="175" t="s">
        <v>368</v>
      </c>
      <c r="U195" s="176" t="s">
        <v>8</v>
      </c>
      <c r="V195" s="100">
        <v>3</v>
      </c>
      <c r="W195" s="101">
        <v>2</v>
      </c>
      <c r="X195" s="100">
        <v>2</v>
      </c>
      <c r="Y195" s="101">
        <v>1</v>
      </c>
      <c r="Z195" s="175" t="s">
        <v>8</v>
      </c>
      <c r="AA195" s="176">
        <v>0</v>
      </c>
      <c r="AB195" s="100">
        <v>6</v>
      </c>
      <c r="AC195" s="101">
        <v>2</v>
      </c>
      <c r="AD195" s="100" t="s">
        <v>355</v>
      </c>
      <c r="AE195" s="101">
        <v>3</v>
      </c>
      <c r="AF195" s="100">
        <v>4</v>
      </c>
      <c r="AG195" s="101">
        <v>1</v>
      </c>
      <c r="AH195" s="100">
        <v>4</v>
      </c>
      <c r="AI195" s="101">
        <v>0</v>
      </c>
      <c r="AJ195" s="175" t="s">
        <v>241</v>
      </c>
      <c r="AK195" s="176" t="s">
        <v>9</v>
      </c>
      <c r="AL195" s="184">
        <v>0</v>
      </c>
      <c r="AM195" s="101">
        <v>9</v>
      </c>
    </row>
    <row r="196" spans="1:39" ht="12.75">
      <c r="A196" s="39"/>
      <c r="B196" s="2"/>
      <c r="C196" s="66" t="s">
        <v>148</v>
      </c>
      <c r="D196" s="175" t="s">
        <v>367</v>
      </c>
      <c r="E196" s="176" t="s">
        <v>558</v>
      </c>
      <c r="F196" s="175" t="s">
        <v>241</v>
      </c>
      <c r="G196" s="176">
        <v>0</v>
      </c>
      <c r="H196" s="175" t="s">
        <v>267</v>
      </c>
      <c r="I196" s="176" t="s">
        <v>574</v>
      </c>
      <c r="J196" s="175" t="s">
        <v>366</v>
      </c>
      <c r="K196" s="176" t="s">
        <v>578</v>
      </c>
      <c r="L196" s="175" t="s">
        <v>306</v>
      </c>
      <c r="M196" s="176">
        <v>29.826</v>
      </c>
      <c r="N196" s="175" t="s">
        <v>241</v>
      </c>
      <c r="O196" s="176">
        <v>0</v>
      </c>
      <c r="P196" s="178" t="s">
        <v>230</v>
      </c>
      <c r="Q196" s="80">
        <v>0</v>
      </c>
      <c r="R196" s="175" t="s">
        <v>267</v>
      </c>
      <c r="S196" s="176" t="s">
        <v>597</v>
      </c>
      <c r="T196" s="175" t="s">
        <v>362</v>
      </c>
      <c r="U196" s="176" t="s">
        <v>602</v>
      </c>
      <c r="V196" s="175" t="s">
        <v>228</v>
      </c>
      <c r="W196" s="176" t="s">
        <v>609</v>
      </c>
      <c r="X196" s="175" t="s">
        <v>230</v>
      </c>
      <c r="Y196" s="176" t="s">
        <v>610</v>
      </c>
      <c r="Z196" s="175" t="s">
        <v>230</v>
      </c>
      <c r="AA196" s="176">
        <v>0</v>
      </c>
      <c r="AB196" s="175" t="s">
        <v>372</v>
      </c>
      <c r="AC196" s="176" t="s">
        <v>948</v>
      </c>
      <c r="AD196" s="175" t="s">
        <v>268</v>
      </c>
      <c r="AE196" s="176" t="s">
        <v>949</v>
      </c>
      <c r="AF196" s="95">
        <v>2</v>
      </c>
      <c r="AG196" s="176" t="s">
        <v>950</v>
      </c>
      <c r="AH196" s="175" t="s">
        <v>370</v>
      </c>
      <c r="AI196" s="176">
        <v>0</v>
      </c>
      <c r="AJ196" s="175" t="s">
        <v>241</v>
      </c>
      <c r="AK196" s="176" t="s">
        <v>622</v>
      </c>
      <c r="AL196" s="184">
        <v>0</v>
      </c>
      <c r="AM196" s="101">
        <v>1.637</v>
      </c>
    </row>
    <row r="197" spans="1:39" ht="12.75">
      <c r="A197" s="38" t="s">
        <v>19</v>
      </c>
      <c r="B197" s="1" t="s">
        <v>168</v>
      </c>
      <c r="C197" s="65" t="s">
        <v>162</v>
      </c>
      <c r="D197" s="175" t="s">
        <v>352</v>
      </c>
      <c r="E197" s="176">
        <v>8</v>
      </c>
      <c r="F197" s="175" t="s">
        <v>241</v>
      </c>
      <c r="G197" s="176" t="s">
        <v>178</v>
      </c>
      <c r="H197" s="175" t="s">
        <v>241</v>
      </c>
      <c r="I197" s="176">
        <v>26</v>
      </c>
      <c r="J197" s="175" t="s">
        <v>364</v>
      </c>
      <c r="K197" s="176">
        <v>5</v>
      </c>
      <c r="L197" s="175" t="s">
        <v>241</v>
      </c>
      <c r="M197" s="176">
        <v>6</v>
      </c>
      <c r="N197" s="175" t="s">
        <v>8</v>
      </c>
      <c r="O197" s="176">
        <v>3</v>
      </c>
      <c r="P197" s="178" t="s">
        <v>349</v>
      </c>
      <c r="Q197" s="80">
        <v>5</v>
      </c>
      <c r="R197" s="175" t="s">
        <v>350</v>
      </c>
      <c r="S197" s="176">
        <v>4</v>
      </c>
      <c r="T197" s="175" t="s">
        <v>351</v>
      </c>
      <c r="U197" s="176" t="s">
        <v>15</v>
      </c>
      <c r="V197" s="100" t="s">
        <v>351</v>
      </c>
      <c r="W197" s="101">
        <v>4</v>
      </c>
      <c r="X197" s="100" t="s">
        <v>351</v>
      </c>
      <c r="Y197" s="101">
        <v>2</v>
      </c>
      <c r="Z197" s="175" t="s">
        <v>351</v>
      </c>
      <c r="AA197" s="176">
        <v>4</v>
      </c>
      <c r="AB197" s="100" t="s">
        <v>351</v>
      </c>
      <c r="AC197" s="101">
        <v>7</v>
      </c>
      <c r="AD197" s="100">
        <v>0</v>
      </c>
      <c r="AE197" s="101">
        <v>6</v>
      </c>
      <c r="AF197" s="100">
        <v>0</v>
      </c>
      <c r="AG197" s="101">
        <v>6</v>
      </c>
      <c r="AH197" s="100" t="s">
        <v>351</v>
      </c>
      <c r="AI197" s="101">
        <v>6</v>
      </c>
      <c r="AJ197" s="175" t="s">
        <v>241</v>
      </c>
      <c r="AK197" s="176">
        <v>6</v>
      </c>
      <c r="AL197" s="178" t="s">
        <v>8</v>
      </c>
      <c r="AM197" s="176">
        <v>17</v>
      </c>
    </row>
    <row r="198" spans="1:39" ht="12.75">
      <c r="A198" s="39"/>
      <c r="B198" s="2"/>
      <c r="C198" s="66" t="s">
        <v>148</v>
      </c>
      <c r="D198" s="175" t="s">
        <v>392</v>
      </c>
      <c r="E198" s="176">
        <v>11.941</v>
      </c>
      <c r="F198" s="175" t="s">
        <v>241</v>
      </c>
      <c r="G198" s="176" t="s">
        <v>965</v>
      </c>
      <c r="H198" s="175" t="s">
        <v>241</v>
      </c>
      <c r="I198" s="82">
        <v>3.8630000000000004</v>
      </c>
      <c r="J198" s="175" t="s">
        <v>365</v>
      </c>
      <c r="K198" s="176" t="s">
        <v>579</v>
      </c>
      <c r="L198" s="175" t="s">
        <v>241</v>
      </c>
      <c r="M198" s="176">
        <v>8.278</v>
      </c>
      <c r="N198" s="175" t="s">
        <v>380</v>
      </c>
      <c r="O198" s="176">
        <v>0.293</v>
      </c>
      <c r="P198" s="178" t="s">
        <v>301</v>
      </c>
      <c r="Q198" s="82">
        <v>0.859</v>
      </c>
      <c r="R198" s="175" t="s">
        <v>282</v>
      </c>
      <c r="S198" s="176">
        <v>0.399</v>
      </c>
      <c r="T198" s="175" t="s">
        <v>282</v>
      </c>
      <c r="U198" s="176" t="s">
        <v>603</v>
      </c>
      <c r="V198" s="100">
        <v>15</v>
      </c>
      <c r="W198" s="101">
        <v>0.399</v>
      </c>
      <c r="X198" s="175" t="s">
        <v>282</v>
      </c>
      <c r="Y198" s="176">
        <v>1.178</v>
      </c>
      <c r="Z198" s="175" t="s">
        <v>282</v>
      </c>
      <c r="AA198" s="176">
        <v>0.399</v>
      </c>
      <c r="AB198" s="175" t="s">
        <v>282</v>
      </c>
      <c r="AC198" s="176">
        <v>0.9460000000000001</v>
      </c>
      <c r="AD198" s="100">
        <v>0</v>
      </c>
      <c r="AE198" s="101">
        <v>0.899</v>
      </c>
      <c r="AF198" s="100">
        <v>0</v>
      </c>
      <c r="AG198" s="101">
        <v>0.899</v>
      </c>
      <c r="AH198" s="175" t="s">
        <v>282</v>
      </c>
      <c r="AI198" s="176">
        <v>0.899</v>
      </c>
      <c r="AJ198" s="175" t="s">
        <v>241</v>
      </c>
      <c r="AK198" s="176">
        <v>2.1559999999999997</v>
      </c>
      <c r="AL198" s="178" t="s">
        <v>356</v>
      </c>
      <c r="AM198" s="176">
        <v>3.4130000000000003</v>
      </c>
    </row>
    <row r="199" spans="1:39" ht="38.25">
      <c r="A199" s="38" t="s">
        <v>20</v>
      </c>
      <c r="B199" s="1" t="s">
        <v>169</v>
      </c>
      <c r="C199" s="65" t="s">
        <v>162</v>
      </c>
      <c r="D199" s="175" t="s">
        <v>27</v>
      </c>
      <c r="E199" s="176">
        <v>0</v>
      </c>
      <c r="F199" s="175" t="s">
        <v>241</v>
      </c>
      <c r="G199" s="176">
        <v>0</v>
      </c>
      <c r="H199" s="175" t="s">
        <v>241</v>
      </c>
      <c r="I199" s="176">
        <v>0</v>
      </c>
      <c r="J199" s="175" t="s">
        <v>8</v>
      </c>
      <c r="K199" s="176">
        <v>2</v>
      </c>
      <c r="L199" s="175" t="s">
        <v>241</v>
      </c>
      <c r="M199" s="176">
        <v>0</v>
      </c>
      <c r="N199" s="175" t="s">
        <v>27</v>
      </c>
      <c r="O199" s="176" t="s">
        <v>27</v>
      </c>
      <c r="P199" s="178" t="s">
        <v>27</v>
      </c>
      <c r="Q199" s="80">
        <v>6</v>
      </c>
      <c r="R199" s="175" t="s">
        <v>241</v>
      </c>
      <c r="S199" s="176">
        <v>0</v>
      </c>
      <c r="T199" s="175" t="s">
        <v>9</v>
      </c>
      <c r="U199" s="176" t="s">
        <v>9</v>
      </c>
      <c r="V199" s="100">
        <v>1</v>
      </c>
      <c r="W199" s="101">
        <v>0</v>
      </c>
      <c r="X199" s="100">
        <v>2</v>
      </c>
      <c r="Y199" s="101">
        <v>2</v>
      </c>
      <c r="Z199" s="175" t="s">
        <v>241</v>
      </c>
      <c r="AA199" s="176">
        <v>0</v>
      </c>
      <c r="AB199" s="100">
        <v>3</v>
      </c>
      <c r="AC199" s="101">
        <v>3</v>
      </c>
      <c r="AD199" s="100" t="s">
        <v>328</v>
      </c>
      <c r="AE199" s="101">
        <v>0</v>
      </c>
      <c r="AF199" s="100">
        <v>0</v>
      </c>
      <c r="AG199" s="101">
        <v>0</v>
      </c>
      <c r="AH199" s="100">
        <v>0</v>
      </c>
      <c r="AI199" s="101">
        <v>0</v>
      </c>
      <c r="AJ199" s="175" t="s">
        <v>396</v>
      </c>
      <c r="AK199" s="176" t="s">
        <v>241</v>
      </c>
      <c r="AL199" s="185" t="s">
        <v>400</v>
      </c>
      <c r="AM199" s="101">
        <v>626.2</v>
      </c>
    </row>
    <row r="200" spans="1:39" ht="12.75">
      <c r="A200" s="39"/>
      <c r="B200" s="2"/>
      <c r="C200" s="66" t="s">
        <v>148</v>
      </c>
      <c r="D200" s="175" t="s">
        <v>391</v>
      </c>
      <c r="E200" s="176">
        <v>0</v>
      </c>
      <c r="F200" s="175" t="s">
        <v>241</v>
      </c>
      <c r="G200" s="176">
        <v>0</v>
      </c>
      <c r="H200" s="175" t="s">
        <v>241</v>
      </c>
      <c r="I200" s="176">
        <v>0</v>
      </c>
      <c r="J200" s="175" t="s">
        <v>379</v>
      </c>
      <c r="K200" s="176">
        <v>425.779</v>
      </c>
      <c r="L200" s="175" t="s">
        <v>241</v>
      </c>
      <c r="M200" s="176">
        <v>0</v>
      </c>
      <c r="N200" s="175" t="s">
        <v>381</v>
      </c>
      <c r="O200" s="176" t="s">
        <v>590</v>
      </c>
      <c r="P200" s="178" t="s">
        <v>381</v>
      </c>
      <c r="Q200" s="80">
        <v>1.084</v>
      </c>
      <c r="R200" s="175" t="s">
        <v>241</v>
      </c>
      <c r="S200" s="176">
        <v>0</v>
      </c>
      <c r="T200" s="175" t="s">
        <v>240</v>
      </c>
      <c r="U200" s="176" t="s">
        <v>521</v>
      </c>
      <c r="V200" s="175" t="s">
        <v>385</v>
      </c>
      <c r="W200" s="176" t="s">
        <v>241</v>
      </c>
      <c r="X200" s="175" t="s">
        <v>384</v>
      </c>
      <c r="Y200" s="176" t="s">
        <v>961</v>
      </c>
      <c r="Z200" s="175" t="s">
        <v>241</v>
      </c>
      <c r="AA200" s="176">
        <v>0</v>
      </c>
      <c r="AB200" s="175" t="s">
        <v>371</v>
      </c>
      <c r="AC200" s="176">
        <v>218.38600000000002</v>
      </c>
      <c r="AD200" s="100">
        <v>4.881</v>
      </c>
      <c r="AE200" s="101">
        <v>0</v>
      </c>
      <c r="AF200" s="100">
        <v>0</v>
      </c>
      <c r="AG200" s="101">
        <v>0</v>
      </c>
      <c r="AH200" s="100">
        <v>0</v>
      </c>
      <c r="AI200" s="101">
        <v>0</v>
      </c>
      <c r="AJ200" s="175" t="s">
        <v>397</v>
      </c>
      <c r="AK200" s="176" t="s">
        <v>241</v>
      </c>
      <c r="AL200" s="184">
        <v>93.564</v>
      </c>
      <c r="AM200" s="82">
        <v>124.77</v>
      </c>
    </row>
    <row r="201" spans="1:39" ht="12.75">
      <c r="A201" s="38" t="s">
        <v>21</v>
      </c>
      <c r="B201" s="1" t="s">
        <v>170</v>
      </c>
      <c r="C201" s="65" t="s">
        <v>208</v>
      </c>
      <c r="D201" s="175" t="s">
        <v>27</v>
      </c>
      <c r="E201" s="176">
        <v>0</v>
      </c>
      <c r="F201" s="175" t="s">
        <v>241</v>
      </c>
      <c r="G201" s="176">
        <v>0</v>
      </c>
      <c r="H201" s="175" t="s">
        <v>241</v>
      </c>
      <c r="I201" s="176">
        <v>0</v>
      </c>
      <c r="J201" s="175" t="s">
        <v>241</v>
      </c>
      <c r="K201" s="176">
        <v>0</v>
      </c>
      <c r="L201" s="175" t="s">
        <v>241</v>
      </c>
      <c r="M201" s="176">
        <v>0</v>
      </c>
      <c r="N201" s="175" t="s">
        <v>241</v>
      </c>
      <c r="O201" s="176" t="s">
        <v>592</v>
      </c>
      <c r="P201" s="178" t="s">
        <v>241</v>
      </c>
      <c r="Q201" s="80">
        <v>0</v>
      </c>
      <c r="R201" s="175" t="s">
        <v>241</v>
      </c>
      <c r="S201" s="176">
        <v>0</v>
      </c>
      <c r="T201" s="175" t="s">
        <v>241</v>
      </c>
      <c r="U201" s="176" t="s">
        <v>604</v>
      </c>
      <c r="V201" s="100">
        <v>0</v>
      </c>
      <c r="W201" s="101">
        <v>9</v>
      </c>
      <c r="X201" s="100">
        <v>0</v>
      </c>
      <c r="Y201" s="101">
        <v>0</v>
      </c>
      <c r="Z201" s="175" t="s">
        <v>241</v>
      </c>
      <c r="AA201" s="176">
        <v>0</v>
      </c>
      <c r="AB201" s="100">
        <v>0</v>
      </c>
      <c r="AC201" s="101">
        <v>1</v>
      </c>
      <c r="AD201" s="100">
        <v>0</v>
      </c>
      <c r="AE201" s="101">
        <v>2</v>
      </c>
      <c r="AF201" s="100">
        <v>0</v>
      </c>
      <c r="AG201" s="101">
        <v>0</v>
      </c>
      <c r="AH201" s="100">
        <v>0</v>
      </c>
      <c r="AI201" s="101">
        <v>0</v>
      </c>
      <c r="AJ201" s="175" t="s">
        <v>241</v>
      </c>
      <c r="AK201" s="176" t="s">
        <v>623</v>
      </c>
      <c r="AL201" s="184">
        <v>0</v>
      </c>
      <c r="AM201" s="101">
        <v>1</v>
      </c>
    </row>
    <row r="202" spans="1:39" ht="12.75">
      <c r="A202" s="39"/>
      <c r="B202" s="2" t="s">
        <v>589</v>
      </c>
      <c r="C202" s="66" t="s">
        <v>148</v>
      </c>
      <c r="D202" s="175" t="s">
        <v>258</v>
      </c>
      <c r="E202" s="176">
        <v>0</v>
      </c>
      <c r="F202" s="175" t="s">
        <v>241</v>
      </c>
      <c r="G202" s="176">
        <v>0</v>
      </c>
      <c r="H202" s="175" t="s">
        <v>241</v>
      </c>
      <c r="I202" s="176">
        <v>0</v>
      </c>
      <c r="J202" s="175" t="s">
        <v>241</v>
      </c>
      <c r="K202" s="176">
        <v>0</v>
      </c>
      <c r="L202" s="175" t="s">
        <v>241</v>
      </c>
      <c r="M202" s="176">
        <v>0</v>
      </c>
      <c r="N202" s="175" t="s">
        <v>241</v>
      </c>
      <c r="O202" s="176" t="s">
        <v>591</v>
      </c>
      <c r="P202" s="178" t="s">
        <v>241</v>
      </c>
      <c r="Q202" s="80">
        <v>0</v>
      </c>
      <c r="R202" s="175" t="s">
        <v>241</v>
      </c>
      <c r="S202" s="176">
        <v>0</v>
      </c>
      <c r="T202" s="175" t="s">
        <v>241</v>
      </c>
      <c r="U202" s="176" t="s">
        <v>605</v>
      </c>
      <c r="V202" s="100">
        <v>0</v>
      </c>
      <c r="W202" s="101">
        <v>3.802</v>
      </c>
      <c r="X202" s="100">
        <v>0</v>
      </c>
      <c r="Y202" s="101">
        <v>0</v>
      </c>
      <c r="Z202" s="175" t="s">
        <v>241</v>
      </c>
      <c r="AA202" s="176">
        <v>0</v>
      </c>
      <c r="AB202" s="100">
        <v>0</v>
      </c>
      <c r="AC202" s="101">
        <v>20.499</v>
      </c>
      <c r="AD202" s="100">
        <v>0</v>
      </c>
      <c r="AE202" s="101">
        <v>12.022</v>
      </c>
      <c r="AF202" s="100">
        <v>0</v>
      </c>
      <c r="AG202" s="101">
        <v>0</v>
      </c>
      <c r="AH202" s="100">
        <v>0</v>
      </c>
      <c r="AI202" s="101">
        <v>0</v>
      </c>
      <c r="AJ202" s="175" t="s">
        <v>241</v>
      </c>
      <c r="AK202" s="176" t="s">
        <v>624</v>
      </c>
      <c r="AL202" s="184">
        <v>0</v>
      </c>
      <c r="AM202" s="82">
        <v>30.11</v>
      </c>
    </row>
    <row r="203" spans="1:39" ht="12.75">
      <c r="A203" s="38" t="s">
        <v>22</v>
      </c>
      <c r="B203" s="1" t="s">
        <v>172</v>
      </c>
      <c r="C203" s="65" t="s">
        <v>147</v>
      </c>
      <c r="D203" s="175" t="s">
        <v>241</v>
      </c>
      <c r="E203" s="176">
        <v>0</v>
      </c>
      <c r="F203" s="175" t="s">
        <v>241</v>
      </c>
      <c r="G203" s="176">
        <v>0</v>
      </c>
      <c r="H203" s="175" t="s">
        <v>241</v>
      </c>
      <c r="I203" s="176">
        <v>0</v>
      </c>
      <c r="J203" s="175" t="s">
        <v>241</v>
      </c>
      <c r="K203" s="176">
        <v>0</v>
      </c>
      <c r="L203" s="175" t="s">
        <v>241</v>
      </c>
      <c r="M203" s="176">
        <v>0</v>
      </c>
      <c r="N203" s="175" t="s">
        <v>241</v>
      </c>
      <c r="O203" s="176">
        <v>0</v>
      </c>
      <c r="P203" s="178" t="s">
        <v>241</v>
      </c>
      <c r="Q203" s="80">
        <v>0</v>
      </c>
      <c r="R203" s="175" t="s">
        <v>241</v>
      </c>
      <c r="S203" s="176">
        <v>0</v>
      </c>
      <c r="T203" s="100">
        <v>0</v>
      </c>
      <c r="U203" s="101">
        <v>0</v>
      </c>
      <c r="V203" s="100">
        <v>0</v>
      </c>
      <c r="W203" s="101">
        <v>0</v>
      </c>
      <c r="X203" s="100">
        <v>0</v>
      </c>
      <c r="Y203" s="101">
        <v>0</v>
      </c>
      <c r="Z203" s="175" t="s">
        <v>241</v>
      </c>
      <c r="AA203" s="176">
        <v>0</v>
      </c>
      <c r="AB203" s="100">
        <v>0</v>
      </c>
      <c r="AC203" s="101">
        <v>0</v>
      </c>
      <c r="AD203" s="100">
        <v>0</v>
      </c>
      <c r="AE203" s="101">
        <v>0</v>
      </c>
      <c r="AF203" s="100">
        <v>0</v>
      </c>
      <c r="AG203" s="101">
        <v>0</v>
      </c>
      <c r="AH203" s="100">
        <v>0</v>
      </c>
      <c r="AI203" s="101">
        <v>0</v>
      </c>
      <c r="AJ203" s="175" t="s">
        <v>241</v>
      </c>
      <c r="AK203" s="176">
        <v>0</v>
      </c>
      <c r="AL203" s="184">
        <v>0</v>
      </c>
      <c r="AM203" s="101">
        <v>0</v>
      </c>
    </row>
    <row r="204" spans="1:39" ht="12.75">
      <c r="A204" s="39"/>
      <c r="B204" s="2"/>
      <c r="C204" s="66" t="s">
        <v>148</v>
      </c>
      <c r="D204" s="175" t="s">
        <v>241</v>
      </c>
      <c r="E204" s="176">
        <v>0</v>
      </c>
      <c r="F204" s="175" t="s">
        <v>241</v>
      </c>
      <c r="G204" s="176">
        <v>0</v>
      </c>
      <c r="H204" s="175" t="s">
        <v>241</v>
      </c>
      <c r="I204" s="176">
        <v>0</v>
      </c>
      <c r="J204" s="175" t="s">
        <v>241</v>
      </c>
      <c r="K204" s="176">
        <v>0</v>
      </c>
      <c r="L204" s="175" t="s">
        <v>241</v>
      </c>
      <c r="M204" s="176">
        <v>0</v>
      </c>
      <c r="N204" s="175" t="s">
        <v>241</v>
      </c>
      <c r="O204" s="176">
        <v>0</v>
      </c>
      <c r="P204" s="178" t="s">
        <v>241</v>
      </c>
      <c r="Q204" s="80">
        <v>0</v>
      </c>
      <c r="R204" s="175" t="s">
        <v>241</v>
      </c>
      <c r="S204" s="176">
        <v>0</v>
      </c>
      <c r="T204" s="100">
        <v>0</v>
      </c>
      <c r="U204" s="101">
        <v>0</v>
      </c>
      <c r="V204" s="100">
        <v>0</v>
      </c>
      <c r="W204" s="101">
        <v>0</v>
      </c>
      <c r="X204" s="100">
        <v>0</v>
      </c>
      <c r="Y204" s="101">
        <v>0</v>
      </c>
      <c r="Z204" s="175" t="s">
        <v>241</v>
      </c>
      <c r="AA204" s="176">
        <v>0</v>
      </c>
      <c r="AB204" s="100">
        <v>0</v>
      </c>
      <c r="AC204" s="101">
        <v>0</v>
      </c>
      <c r="AD204" s="100">
        <v>0</v>
      </c>
      <c r="AE204" s="101">
        <v>0</v>
      </c>
      <c r="AF204" s="100">
        <v>0</v>
      </c>
      <c r="AG204" s="101">
        <v>0</v>
      </c>
      <c r="AH204" s="100">
        <v>0</v>
      </c>
      <c r="AI204" s="101">
        <v>0</v>
      </c>
      <c r="AJ204" s="175" t="s">
        <v>241</v>
      </c>
      <c r="AK204" s="176">
        <v>0</v>
      </c>
      <c r="AL204" s="184">
        <v>0</v>
      </c>
      <c r="AM204" s="101">
        <v>0</v>
      </c>
    </row>
    <row r="205" spans="1:39" ht="12.75">
      <c r="A205" s="38" t="s">
        <v>23</v>
      </c>
      <c r="B205" s="1" t="s">
        <v>531</v>
      </c>
      <c r="C205" s="65" t="s">
        <v>5</v>
      </c>
      <c r="D205" s="175" t="s">
        <v>241</v>
      </c>
      <c r="E205" s="176">
        <v>4</v>
      </c>
      <c r="F205" s="175" t="s">
        <v>241</v>
      </c>
      <c r="G205" s="176">
        <v>0</v>
      </c>
      <c r="H205" s="175" t="s">
        <v>241</v>
      </c>
      <c r="I205" s="176" t="s">
        <v>27</v>
      </c>
      <c r="J205" s="175" t="s">
        <v>241</v>
      </c>
      <c r="K205" s="176">
        <v>0</v>
      </c>
      <c r="L205" s="175" t="s">
        <v>241</v>
      </c>
      <c r="M205" s="176">
        <v>0</v>
      </c>
      <c r="N205" s="175" t="s">
        <v>241</v>
      </c>
      <c r="O205" s="176">
        <v>15</v>
      </c>
      <c r="P205" s="178" t="s">
        <v>241</v>
      </c>
      <c r="Q205" s="98">
        <v>18</v>
      </c>
      <c r="R205" s="175" t="s">
        <v>241</v>
      </c>
      <c r="S205" s="176">
        <v>0</v>
      </c>
      <c r="T205" s="100">
        <v>0</v>
      </c>
      <c r="U205" s="101">
        <v>0</v>
      </c>
      <c r="V205" s="100">
        <v>0</v>
      </c>
      <c r="W205" s="101">
        <v>0</v>
      </c>
      <c r="X205" s="100">
        <v>0</v>
      </c>
      <c r="Y205" s="101">
        <v>0</v>
      </c>
      <c r="Z205" s="175" t="s">
        <v>241</v>
      </c>
      <c r="AA205" s="176">
        <v>0</v>
      </c>
      <c r="AB205" s="100">
        <v>0</v>
      </c>
      <c r="AC205" s="101">
        <v>11</v>
      </c>
      <c r="AD205" s="100">
        <v>0</v>
      </c>
      <c r="AE205" s="101">
        <v>5</v>
      </c>
      <c r="AF205" s="100">
        <v>0</v>
      </c>
      <c r="AG205" s="101">
        <v>5</v>
      </c>
      <c r="AH205" s="100">
        <v>0</v>
      </c>
      <c r="AI205" s="101">
        <v>16</v>
      </c>
      <c r="AJ205" s="175" t="s">
        <v>241</v>
      </c>
      <c r="AK205" s="176" t="s">
        <v>18</v>
      </c>
      <c r="AL205" s="184">
        <v>0</v>
      </c>
      <c r="AM205" s="101">
        <v>8</v>
      </c>
    </row>
    <row r="206" spans="1:39" ht="12.75">
      <c r="A206" s="39"/>
      <c r="B206" s="2" t="s">
        <v>532</v>
      </c>
      <c r="C206" s="66" t="s">
        <v>148</v>
      </c>
      <c r="D206" s="175" t="s">
        <v>241</v>
      </c>
      <c r="E206" s="176">
        <v>3.207</v>
      </c>
      <c r="F206" s="175" t="s">
        <v>241</v>
      </c>
      <c r="G206" s="176">
        <v>0</v>
      </c>
      <c r="H206" s="175" t="s">
        <v>241</v>
      </c>
      <c r="I206" s="176" t="s">
        <v>966</v>
      </c>
      <c r="J206" s="175" t="s">
        <v>241</v>
      </c>
      <c r="K206" s="176">
        <v>0</v>
      </c>
      <c r="L206" s="175" t="s">
        <v>241</v>
      </c>
      <c r="M206" s="176">
        <v>0</v>
      </c>
      <c r="N206" s="175" t="s">
        <v>241</v>
      </c>
      <c r="O206" s="176">
        <v>3.991</v>
      </c>
      <c r="P206" s="178" t="s">
        <v>241</v>
      </c>
      <c r="Q206" s="82">
        <v>4.781</v>
      </c>
      <c r="R206" s="175" t="s">
        <v>241</v>
      </c>
      <c r="S206" s="176">
        <v>0</v>
      </c>
      <c r="T206" s="100">
        <v>0</v>
      </c>
      <c r="U206" s="101">
        <v>0</v>
      </c>
      <c r="V206" s="100">
        <v>0</v>
      </c>
      <c r="W206" s="101">
        <v>0</v>
      </c>
      <c r="X206" s="100">
        <v>0</v>
      </c>
      <c r="Y206" s="101">
        <v>0</v>
      </c>
      <c r="Z206" s="175" t="s">
        <v>241</v>
      </c>
      <c r="AA206" s="176">
        <v>0</v>
      </c>
      <c r="AB206" s="100">
        <v>0</v>
      </c>
      <c r="AC206" s="101">
        <v>2.922</v>
      </c>
      <c r="AD206" s="100">
        <v>0</v>
      </c>
      <c r="AE206" s="101">
        <v>1.348</v>
      </c>
      <c r="AF206" s="100">
        <v>0</v>
      </c>
      <c r="AG206" s="101">
        <v>1.348</v>
      </c>
      <c r="AH206" s="100">
        <v>0</v>
      </c>
      <c r="AI206" s="101">
        <v>4.159</v>
      </c>
      <c r="AJ206" s="175" t="s">
        <v>241</v>
      </c>
      <c r="AK206" s="176" t="s">
        <v>625</v>
      </c>
      <c r="AL206" s="184">
        <v>0</v>
      </c>
      <c r="AM206" s="101">
        <v>6.502</v>
      </c>
    </row>
    <row r="207" spans="1:39" ht="12.75">
      <c r="A207" s="38" t="s">
        <v>24</v>
      </c>
      <c r="B207" s="1" t="s">
        <v>202</v>
      </c>
      <c r="C207" s="65" t="s">
        <v>162</v>
      </c>
      <c r="D207" s="175" t="s">
        <v>241</v>
      </c>
      <c r="E207" s="176">
        <v>0</v>
      </c>
      <c r="F207" s="175" t="s">
        <v>27</v>
      </c>
      <c r="G207" s="176">
        <v>0</v>
      </c>
      <c r="H207" s="175" t="s">
        <v>241</v>
      </c>
      <c r="I207" s="176">
        <v>0</v>
      </c>
      <c r="J207" s="175" t="s">
        <v>9</v>
      </c>
      <c r="K207" s="176" t="s">
        <v>8</v>
      </c>
      <c r="L207" s="175" t="s">
        <v>241</v>
      </c>
      <c r="M207" s="176">
        <v>0</v>
      </c>
      <c r="N207" s="175" t="s">
        <v>241</v>
      </c>
      <c r="O207" s="176">
        <v>0</v>
      </c>
      <c r="P207" s="178" t="s">
        <v>241</v>
      </c>
      <c r="Q207" s="80">
        <v>0</v>
      </c>
      <c r="R207" s="175" t="s">
        <v>241</v>
      </c>
      <c r="S207" s="176">
        <v>0</v>
      </c>
      <c r="T207" s="175" t="s">
        <v>241</v>
      </c>
      <c r="U207" s="176">
        <v>0</v>
      </c>
      <c r="V207" s="100">
        <v>0</v>
      </c>
      <c r="W207" s="101">
        <v>0</v>
      </c>
      <c r="X207" s="100">
        <v>0</v>
      </c>
      <c r="Y207" s="101">
        <v>0</v>
      </c>
      <c r="Z207" s="175" t="s">
        <v>241</v>
      </c>
      <c r="AA207" s="176">
        <v>0</v>
      </c>
      <c r="AB207" s="100">
        <v>0</v>
      </c>
      <c r="AC207" s="101">
        <v>0</v>
      </c>
      <c r="AD207" s="100">
        <v>0</v>
      </c>
      <c r="AE207" s="101">
        <v>0</v>
      </c>
      <c r="AF207" s="100">
        <v>0</v>
      </c>
      <c r="AG207" s="101">
        <v>0</v>
      </c>
      <c r="AH207" s="100">
        <v>0</v>
      </c>
      <c r="AI207" s="101">
        <v>0</v>
      </c>
      <c r="AJ207" s="175" t="s">
        <v>241</v>
      </c>
      <c r="AK207" s="176">
        <v>0</v>
      </c>
      <c r="AL207" s="184">
        <v>0</v>
      </c>
      <c r="AM207" s="101">
        <v>0</v>
      </c>
    </row>
    <row r="208" spans="1:39" ht="12.75">
      <c r="A208" s="39"/>
      <c r="B208" s="2" t="s">
        <v>175</v>
      </c>
      <c r="C208" s="66" t="s">
        <v>148</v>
      </c>
      <c r="D208" s="175" t="s">
        <v>241</v>
      </c>
      <c r="E208" s="176">
        <v>0</v>
      </c>
      <c r="F208" s="175" t="s">
        <v>306</v>
      </c>
      <c r="G208" s="176">
        <v>0</v>
      </c>
      <c r="H208" s="175" t="s">
        <v>241</v>
      </c>
      <c r="I208" s="176">
        <v>0</v>
      </c>
      <c r="J208" s="175" t="s">
        <v>273</v>
      </c>
      <c r="K208" s="176" t="s">
        <v>968</v>
      </c>
      <c r="L208" s="175" t="s">
        <v>241</v>
      </c>
      <c r="M208" s="176">
        <v>0</v>
      </c>
      <c r="N208" s="175" t="s">
        <v>241</v>
      </c>
      <c r="O208" s="176">
        <v>0</v>
      </c>
      <c r="P208" s="178" t="s">
        <v>241</v>
      </c>
      <c r="Q208" s="80">
        <v>0</v>
      </c>
      <c r="R208" s="175" t="s">
        <v>241</v>
      </c>
      <c r="S208" s="176">
        <v>0</v>
      </c>
      <c r="T208" s="175" t="s">
        <v>241</v>
      </c>
      <c r="U208" s="176">
        <v>0</v>
      </c>
      <c r="V208" s="100">
        <v>0</v>
      </c>
      <c r="W208" s="101">
        <v>0</v>
      </c>
      <c r="X208" s="100">
        <v>0</v>
      </c>
      <c r="Y208" s="101">
        <v>0</v>
      </c>
      <c r="Z208" s="175" t="s">
        <v>241</v>
      </c>
      <c r="AA208" s="176">
        <v>0</v>
      </c>
      <c r="AB208" s="100">
        <v>0</v>
      </c>
      <c r="AC208" s="101">
        <v>0</v>
      </c>
      <c r="AD208" s="100">
        <v>0</v>
      </c>
      <c r="AE208" s="101">
        <v>0</v>
      </c>
      <c r="AF208" s="100">
        <v>0</v>
      </c>
      <c r="AG208" s="101">
        <v>0</v>
      </c>
      <c r="AH208" s="100">
        <v>0</v>
      </c>
      <c r="AI208" s="101">
        <v>0</v>
      </c>
      <c r="AJ208" s="175" t="s">
        <v>241</v>
      </c>
      <c r="AK208" s="176">
        <v>0</v>
      </c>
      <c r="AL208" s="184">
        <v>0</v>
      </c>
      <c r="AM208" s="101">
        <v>0</v>
      </c>
    </row>
    <row r="209" spans="1:39" ht="12.75">
      <c r="A209" s="38" t="s">
        <v>33</v>
      </c>
      <c r="B209" s="1" t="s">
        <v>176</v>
      </c>
      <c r="C209" s="65" t="s">
        <v>177</v>
      </c>
      <c r="D209" s="175" t="s">
        <v>387</v>
      </c>
      <c r="E209" s="176">
        <v>0</v>
      </c>
      <c r="F209" s="175" t="s">
        <v>241</v>
      </c>
      <c r="G209" s="176">
        <v>0</v>
      </c>
      <c r="H209" s="175" t="s">
        <v>241</v>
      </c>
      <c r="I209" s="176">
        <v>0</v>
      </c>
      <c r="J209" s="175" t="s">
        <v>241</v>
      </c>
      <c r="K209" s="176">
        <v>0</v>
      </c>
      <c r="L209" s="175" t="s">
        <v>241</v>
      </c>
      <c r="M209" s="176">
        <v>0</v>
      </c>
      <c r="N209" s="175" t="s">
        <v>241</v>
      </c>
      <c r="O209" s="176">
        <v>0</v>
      </c>
      <c r="P209" s="178" t="s">
        <v>241</v>
      </c>
      <c r="Q209" s="80">
        <v>0</v>
      </c>
      <c r="R209" s="175" t="s">
        <v>241</v>
      </c>
      <c r="S209" s="176">
        <v>0</v>
      </c>
      <c r="T209" s="175" t="s">
        <v>241</v>
      </c>
      <c r="U209" s="176">
        <v>0</v>
      </c>
      <c r="V209" s="100">
        <v>0</v>
      </c>
      <c r="W209" s="101">
        <v>0</v>
      </c>
      <c r="X209" s="100">
        <v>0</v>
      </c>
      <c r="Y209" s="101">
        <v>0</v>
      </c>
      <c r="Z209" s="175" t="s">
        <v>220</v>
      </c>
      <c r="AA209" s="176">
        <v>33</v>
      </c>
      <c r="AB209" s="100">
        <v>0</v>
      </c>
      <c r="AC209" s="101">
        <v>0</v>
      </c>
      <c r="AD209" s="100">
        <v>0</v>
      </c>
      <c r="AE209" s="101">
        <v>0</v>
      </c>
      <c r="AF209" s="100">
        <v>0</v>
      </c>
      <c r="AG209" s="101">
        <v>0</v>
      </c>
      <c r="AH209" s="100">
        <v>0</v>
      </c>
      <c r="AI209" s="101">
        <v>0</v>
      </c>
      <c r="AJ209" s="175" t="s">
        <v>241</v>
      </c>
      <c r="AK209" s="176">
        <v>0</v>
      </c>
      <c r="AL209" s="184">
        <v>0</v>
      </c>
      <c r="AM209" s="101">
        <v>0</v>
      </c>
    </row>
    <row r="210" spans="1:39" ht="12.75">
      <c r="A210" s="39"/>
      <c r="B210" s="2"/>
      <c r="C210" s="66" t="s">
        <v>148</v>
      </c>
      <c r="D210" s="175" t="s">
        <v>388</v>
      </c>
      <c r="E210" s="176">
        <v>0</v>
      </c>
      <c r="F210" s="175" t="s">
        <v>241</v>
      </c>
      <c r="G210" s="176">
        <v>0</v>
      </c>
      <c r="H210" s="175" t="s">
        <v>241</v>
      </c>
      <c r="I210" s="176">
        <v>0</v>
      </c>
      <c r="J210" s="175" t="s">
        <v>241</v>
      </c>
      <c r="K210" s="176">
        <v>0</v>
      </c>
      <c r="L210" s="175" t="s">
        <v>241</v>
      </c>
      <c r="M210" s="176">
        <v>0</v>
      </c>
      <c r="N210" s="175" t="s">
        <v>241</v>
      </c>
      <c r="O210" s="176">
        <v>0</v>
      </c>
      <c r="P210" s="178" t="s">
        <v>241</v>
      </c>
      <c r="Q210" s="80">
        <v>0</v>
      </c>
      <c r="R210" s="175" t="s">
        <v>241</v>
      </c>
      <c r="S210" s="176">
        <v>0</v>
      </c>
      <c r="T210" s="175" t="s">
        <v>241</v>
      </c>
      <c r="U210" s="176">
        <v>0</v>
      </c>
      <c r="V210" s="100">
        <v>0</v>
      </c>
      <c r="W210" s="101">
        <v>0</v>
      </c>
      <c r="X210" s="100">
        <v>0</v>
      </c>
      <c r="Y210" s="101">
        <v>0</v>
      </c>
      <c r="Z210" s="175" t="s">
        <v>221</v>
      </c>
      <c r="AA210" s="176">
        <v>22.647</v>
      </c>
      <c r="AB210" s="100">
        <v>0</v>
      </c>
      <c r="AC210" s="101">
        <v>0</v>
      </c>
      <c r="AD210" s="100">
        <v>0</v>
      </c>
      <c r="AE210" s="101">
        <v>0</v>
      </c>
      <c r="AF210" s="100">
        <v>0</v>
      </c>
      <c r="AG210" s="101">
        <v>0</v>
      </c>
      <c r="AH210" s="100">
        <v>0</v>
      </c>
      <c r="AI210" s="101">
        <v>0</v>
      </c>
      <c r="AJ210" s="175" t="s">
        <v>241</v>
      </c>
      <c r="AK210" s="176">
        <v>0</v>
      </c>
      <c r="AL210" s="184">
        <v>0</v>
      </c>
      <c r="AM210" s="101">
        <v>0</v>
      </c>
    </row>
    <row r="211" spans="1:39" ht="12.75">
      <c r="A211" s="38" t="s">
        <v>178</v>
      </c>
      <c r="B211" s="1" t="s">
        <v>179</v>
      </c>
      <c r="C211" s="65" t="s">
        <v>177</v>
      </c>
      <c r="D211" s="175" t="s">
        <v>387</v>
      </c>
      <c r="E211" s="80">
        <v>2</v>
      </c>
      <c r="F211" s="175" t="s">
        <v>241</v>
      </c>
      <c r="G211" s="176">
        <v>0</v>
      </c>
      <c r="H211" s="175" t="s">
        <v>241</v>
      </c>
      <c r="I211" s="176">
        <v>0</v>
      </c>
      <c r="J211" s="175" t="s">
        <v>241</v>
      </c>
      <c r="K211" s="176">
        <v>2.5</v>
      </c>
      <c r="L211" s="175" t="s">
        <v>33</v>
      </c>
      <c r="M211" s="176">
        <v>0</v>
      </c>
      <c r="N211" s="175" t="s">
        <v>241</v>
      </c>
      <c r="O211" s="176">
        <v>0</v>
      </c>
      <c r="P211" s="178" t="s">
        <v>241</v>
      </c>
      <c r="Q211" s="80">
        <v>0</v>
      </c>
      <c r="R211" s="175" t="s">
        <v>241</v>
      </c>
      <c r="S211" s="176">
        <v>0</v>
      </c>
      <c r="T211" s="175" t="s">
        <v>241</v>
      </c>
      <c r="U211" s="176">
        <v>0.1</v>
      </c>
      <c r="V211" s="100">
        <v>0</v>
      </c>
      <c r="W211" s="101">
        <v>40</v>
      </c>
      <c r="X211" s="100">
        <v>0</v>
      </c>
      <c r="Y211" s="101">
        <v>0</v>
      </c>
      <c r="Z211" s="175" t="s">
        <v>241</v>
      </c>
      <c r="AA211" s="176">
        <v>0</v>
      </c>
      <c r="AB211" s="100">
        <v>0</v>
      </c>
      <c r="AC211" s="101">
        <v>2</v>
      </c>
      <c r="AD211" s="100">
        <v>0</v>
      </c>
      <c r="AE211" s="101">
        <v>0</v>
      </c>
      <c r="AF211" s="100">
        <v>0</v>
      </c>
      <c r="AG211" s="101">
        <v>3</v>
      </c>
      <c r="AH211" s="100">
        <v>0</v>
      </c>
      <c r="AI211" s="101">
        <v>0.1</v>
      </c>
      <c r="AJ211" s="175" t="s">
        <v>241</v>
      </c>
      <c r="AK211" s="176">
        <v>0</v>
      </c>
      <c r="AL211" s="184">
        <v>0</v>
      </c>
      <c r="AM211" s="101">
        <v>0</v>
      </c>
    </row>
    <row r="212" spans="1:39" ht="12.75">
      <c r="A212" s="39"/>
      <c r="B212" s="2"/>
      <c r="C212" s="66" t="s">
        <v>148</v>
      </c>
      <c r="D212" s="175" t="s">
        <v>388</v>
      </c>
      <c r="E212" s="176" t="s">
        <v>559</v>
      </c>
      <c r="F212" s="175" t="s">
        <v>241</v>
      </c>
      <c r="G212" s="176">
        <v>0</v>
      </c>
      <c r="H212" s="175" t="s">
        <v>241</v>
      </c>
      <c r="I212" s="176">
        <v>0</v>
      </c>
      <c r="J212" s="175" t="s">
        <v>241</v>
      </c>
      <c r="K212" s="176" t="s">
        <v>580</v>
      </c>
      <c r="L212" s="175" t="s">
        <v>233</v>
      </c>
      <c r="M212" s="176">
        <v>4.281</v>
      </c>
      <c r="N212" s="175" t="s">
        <v>241</v>
      </c>
      <c r="O212" s="176">
        <v>0</v>
      </c>
      <c r="P212" s="178" t="s">
        <v>241</v>
      </c>
      <c r="Q212" s="80">
        <v>0</v>
      </c>
      <c r="R212" s="175" t="s">
        <v>241</v>
      </c>
      <c r="S212" s="176">
        <v>0</v>
      </c>
      <c r="T212" s="175" t="s">
        <v>241</v>
      </c>
      <c r="U212" s="176">
        <v>8.635</v>
      </c>
      <c r="V212" s="100">
        <v>0</v>
      </c>
      <c r="W212" s="101">
        <v>36.457</v>
      </c>
      <c r="X212" s="100">
        <v>0</v>
      </c>
      <c r="Y212" s="101">
        <v>0</v>
      </c>
      <c r="Z212" s="175" t="s">
        <v>241</v>
      </c>
      <c r="AA212" s="176">
        <v>0</v>
      </c>
      <c r="AB212" s="100">
        <v>0</v>
      </c>
      <c r="AC212" s="101">
        <v>1.302</v>
      </c>
      <c r="AD212" s="100">
        <v>0</v>
      </c>
      <c r="AE212" s="101">
        <v>0</v>
      </c>
      <c r="AF212" s="100">
        <v>0</v>
      </c>
      <c r="AG212" s="101">
        <v>1.315</v>
      </c>
      <c r="AH212" s="100">
        <v>0</v>
      </c>
      <c r="AI212" s="101">
        <v>8.635</v>
      </c>
      <c r="AJ212" s="175" t="s">
        <v>241</v>
      </c>
      <c r="AK212" s="176">
        <v>0</v>
      </c>
      <c r="AL212" s="184">
        <v>0</v>
      </c>
      <c r="AM212" s="101">
        <v>0</v>
      </c>
    </row>
    <row r="213" spans="1:39" ht="12.75">
      <c r="A213" s="38" t="s">
        <v>181</v>
      </c>
      <c r="B213" s="1" t="s">
        <v>180</v>
      </c>
      <c r="C213" s="65" t="s">
        <v>177</v>
      </c>
      <c r="D213" s="175" t="s">
        <v>241</v>
      </c>
      <c r="E213" s="176" t="s">
        <v>560</v>
      </c>
      <c r="F213" s="175" t="s">
        <v>241</v>
      </c>
      <c r="G213" s="176">
        <v>15</v>
      </c>
      <c r="H213" s="175" t="s">
        <v>241</v>
      </c>
      <c r="I213" s="176">
        <v>9</v>
      </c>
      <c r="J213" s="175" t="s">
        <v>241</v>
      </c>
      <c r="K213" s="176" t="s">
        <v>544</v>
      </c>
      <c r="L213" s="175" t="s">
        <v>241</v>
      </c>
      <c r="M213" s="176" t="s">
        <v>33</v>
      </c>
      <c r="N213" s="175" t="s">
        <v>241</v>
      </c>
      <c r="O213" s="176" t="s">
        <v>954</v>
      </c>
      <c r="P213" s="178" t="s">
        <v>241</v>
      </c>
      <c r="Q213" s="98">
        <v>0.2</v>
      </c>
      <c r="R213" s="175" t="s">
        <v>241</v>
      </c>
      <c r="S213" s="176" t="s">
        <v>505</v>
      </c>
      <c r="T213" s="175" t="s">
        <v>241</v>
      </c>
      <c r="U213" s="176" t="s">
        <v>18</v>
      </c>
      <c r="V213" s="100">
        <v>0</v>
      </c>
      <c r="W213" s="101">
        <v>46.4</v>
      </c>
      <c r="X213" s="100">
        <v>0</v>
      </c>
      <c r="Y213" s="101">
        <v>0.5</v>
      </c>
      <c r="Z213" s="175" t="s">
        <v>241</v>
      </c>
      <c r="AA213" s="176" t="s">
        <v>612</v>
      </c>
      <c r="AB213" s="100">
        <v>0</v>
      </c>
      <c r="AC213" s="101">
        <v>4.2</v>
      </c>
      <c r="AD213" s="100">
        <v>0</v>
      </c>
      <c r="AE213" s="101">
        <v>0.2</v>
      </c>
      <c r="AF213" s="100">
        <v>0</v>
      </c>
      <c r="AG213" s="101">
        <v>9.7</v>
      </c>
      <c r="AH213" s="100">
        <v>0</v>
      </c>
      <c r="AI213" s="101">
        <v>0.7</v>
      </c>
      <c r="AJ213" s="175" t="s">
        <v>241</v>
      </c>
      <c r="AK213" s="176">
        <v>205</v>
      </c>
      <c r="AL213" s="184">
        <v>0</v>
      </c>
      <c r="AM213" s="101">
        <v>8</v>
      </c>
    </row>
    <row r="214" spans="1:39" ht="12.75">
      <c r="A214" s="39"/>
      <c r="B214" s="2"/>
      <c r="C214" s="66" t="s">
        <v>148</v>
      </c>
      <c r="D214" s="175" t="s">
        <v>241</v>
      </c>
      <c r="E214" s="176" t="s">
        <v>561</v>
      </c>
      <c r="F214" s="175" t="s">
        <v>241</v>
      </c>
      <c r="G214" s="176">
        <v>9.866</v>
      </c>
      <c r="H214" s="175" t="s">
        <v>241</v>
      </c>
      <c r="I214" s="176">
        <v>6.464</v>
      </c>
      <c r="J214" s="175" t="s">
        <v>241</v>
      </c>
      <c r="K214" s="176" t="s">
        <v>581</v>
      </c>
      <c r="L214" s="175" t="s">
        <v>241</v>
      </c>
      <c r="M214" s="176" t="s">
        <v>586</v>
      </c>
      <c r="N214" s="175" t="s">
        <v>241</v>
      </c>
      <c r="O214" s="176" t="s">
        <v>955</v>
      </c>
      <c r="P214" s="178" t="s">
        <v>241</v>
      </c>
      <c r="Q214" s="82">
        <v>6.069</v>
      </c>
      <c r="R214" s="175" t="s">
        <v>241</v>
      </c>
      <c r="S214" s="176" t="s">
        <v>598</v>
      </c>
      <c r="T214" s="175" t="s">
        <v>241</v>
      </c>
      <c r="U214" s="176" t="s">
        <v>956</v>
      </c>
      <c r="V214" s="100">
        <v>0</v>
      </c>
      <c r="W214" s="101">
        <v>18.151</v>
      </c>
      <c r="X214" s="100">
        <v>0</v>
      </c>
      <c r="Y214" s="101">
        <v>0.687</v>
      </c>
      <c r="Z214" s="175" t="s">
        <v>241</v>
      </c>
      <c r="AA214" s="176" t="s">
        <v>613</v>
      </c>
      <c r="AB214" s="100">
        <v>0</v>
      </c>
      <c r="AC214" s="101">
        <v>8.106</v>
      </c>
      <c r="AD214" s="100">
        <v>0</v>
      </c>
      <c r="AE214" s="101">
        <v>6.069</v>
      </c>
      <c r="AF214" s="100">
        <v>0</v>
      </c>
      <c r="AG214" s="101">
        <v>11.344</v>
      </c>
      <c r="AH214" s="100">
        <v>0</v>
      </c>
      <c r="AI214" s="101">
        <v>6.303</v>
      </c>
      <c r="AJ214" s="175" t="s">
        <v>241</v>
      </c>
      <c r="AK214" s="176">
        <v>25.241</v>
      </c>
      <c r="AL214" s="184">
        <v>0</v>
      </c>
      <c r="AM214" s="101">
        <v>0.529</v>
      </c>
    </row>
    <row r="215" spans="1:39" ht="12.75">
      <c r="A215" s="38" t="s">
        <v>183</v>
      </c>
      <c r="B215" s="1" t="s">
        <v>182</v>
      </c>
      <c r="C215" s="65" t="s">
        <v>177</v>
      </c>
      <c r="D215" s="175" t="s">
        <v>241</v>
      </c>
      <c r="E215" s="176">
        <v>9</v>
      </c>
      <c r="F215" s="175" t="s">
        <v>241</v>
      </c>
      <c r="G215" s="176">
        <v>0</v>
      </c>
      <c r="H215" s="175" t="s">
        <v>241</v>
      </c>
      <c r="I215" s="176">
        <v>0</v>
      </c>
      <c r="J215" s="175" t="s">
        <v>241</v>
      </c>
      <c r="K215" s="176" t="s">
        <v>19</v>
      </c>
      <c r="L215" s="175" t="s">
        <v>241</v>
      </c>
      <c r="M215" s="176" t="s">
        <v>16</v>
      </c>
      <c r="N215" s="175" t="s">
        <v>241</v>
      </c>
      <c r="O215" s="176" t="s">
        <v>16</v>
      </c>
      <c r="P215" s="178" t="s">
        <v>241</v>
      </c>
      <c r="Q215" s="80">
        <v>2</v>
      </c>
      <c r="R215" s="175" t="s">
        <v>241</v>
      </c>
      <c r="S215" s="176">
        <v>2</v>
      </c>
      <c r="T215" s="100">
        <v>0</v>
      </c>
      <c r="U215" s="101">
        <v>0</v>
      </c>
      <c r="V215" s="100">
        <v>0</v>
      </c>
      <c r="W215" s="101">
        <v>0</v>
      </c>
      <c r="X215" s="100">
        <v>0</v>
      </c>
      <c r="Y215" s="101">
        <v>0</v>
      </c>
      <c r="Z215" s="175" t="s">
        <v>241</v>
      </c>
      <c r="AA215" s="176">
        <v>0</v>
      </c>
      <c r="AB215" s="100">
        <v>0</v>
      </c>
      <c r="AC215" s="101">
        <v>4</v>
      </c>
      <c r="AD215" s="100">
        <v>0</v>
      </c>
      <c r="AE215" s="101">
        <v>4</v>
      </c>
      <c r="AF215" s="100">
        <v>0</v>
      </c>
      <c r="AG215" s="101">
        <v>1</v>
      </c>
      <c r="AH215" s="100">
        <v>0</v>
      </c>
      <c r="AI215" s="101">
        <v>0</v>
      </c>
      <c r="AJ215" s="175" t="s">
        <v>241</v>
      </c>
      <c r="AK215" s="176">
        <v>0</v>
      </c>
      <c r="AL215" s="184">
        <v>0</v>
      </c>
      <c r="AM215" s="101">
        <v>0</v>
      </c>
    </row>
    <row r="216" spans="1:39" ht="12.75">
      <c r="A216" s="39"/>
      <c r="B216" s="2"/>
      <c r="C216" s="66" t="s">
        <v>148</v>
      </c>
      <c r="D216" s="175" t="s">
        <v>241</v>
      </c>
      <c r="E216" s="176">
        <v>6.071</v>
      </c>
      <c r="F216" s="175" t="s">
        <v>241</v>
      </c>
      <c r="G216" s="176">
        <v>0</v>
      </c>
      <c r="H216" s="175" t="s">
        <v>241</v>
      </c>
      <c r="I216" s="176">
        <v>0</v>
      </c>
      <c r="J216" s="175" t="s">
        <v>241</v>
      </c>
      <c r="K216" s="176" t="s">
        <v>970</v>
      </c>
      <c r="L216" s="175" t="s">
        <v>241</v>
      </c>
      <c r="M216" s="176" t="s">
        <v>587</v>
      </c>
      <c r="N216" s="175" t="s">
        <v>241</v>
      </c>
      <c r="O216" s="176" t="s">
        <v>593</v>
      </c>
      <c r="P216" s="178" t="s">
        <v>241</v>
      </c>
      <c r="Q216" s="80">
        <v>1.208</v>
      </c>
      <c r="R216" s="175" t="s">
        <v>241</v>
      </c>
      <c r="S216" s="176">
        <v>1.397</v>
      </c>
      <c r="T216" s="100">
        <v>0</v>
      </c>
      <c r="U216" s="101">
        <v>0</v>
      </c>
      <c r="V216" s="100">
        <v>0</v>
      </c>
      <c r="W216" s="101">
        <v>0</v>
      </c>
      <c r="X216" s="100">
        <v>0</v>
      </c>
      <c r="Y216" s="101">
        <v>0</v>
      </c>
      <c r="Z216" s="175" t="s">
        <v>241</v>
      </c>
      <c r="AA216" s="176">
        <v>0</v>
      </c>
      <c r="AB216" s="100">
        <v>0</v>
      </c>
      <c r="AC216" s="176" t="s">
        <v>952</v>
      </c>
      <c r="AD216" s="100">
        <v>0</v>
      </c>
      <c r="AE216" s="101">
        <v>3.988</v>
      </c>
      <c r="AF216" s="100">
        <v>0</v>
      </c>
      <c r="AG216" s="101">
        <v>0.682</v>
      </c>
      <c r="AH216" s="100">
        <v>0</v>
      </c>
      <c r="AI216" s="101">
        <v>0</v>
      </c>
      <c r="AJ216" s="175" t="s">
        <v>241</v>
      </c>
      <c r="AK216" s="176">
        <v>0</v>
      </c>
      <c r="AL216" s="184">
        <v>0</v>
      </c>
      <c r="AM216" s="101">
        <v>0</v>
      </c>
    </row>
    <row r="217" spans="1:39" ht="12.75">
      <c r="A217" s="38" t="s">
        <v>184</v>
      </c>
      <c r="B217" s="1" t="s">
        <v>186</v>
      </c>
      <c r="C217" s="65" t="s">
        <v>162</v>
      </c>
      <c r="D217" s="175" t="s">
        <v>241</v>
      </c>
      <c r="E217" s="176">
        <v>0</v>
      </c>
      <c r="F217" s="175" t="s">
        <v>241</v>
      </c>
      <c r="G217" s="176">
        <v>0</v>
      </c>
      <c r="H217" s="175" t="s">
        <v>241</v>
      </c>
      <c r="I217" s="176">
        <v>0</v>
      </c>
      <c r="J217" s="175" t="s">
        <v>241</v>
      </c>
      <c r="K217" s="176">
        <v>0</v>
      </c>
      <c r="L217" s="175" t="s">
        <v>241</v>
      </c>
      <c r="M217" s="237" t="s">
        <v>588</v>
      </c>
      <c r="N217" s="175" t="s">
        <v>241</v>
      </c>
      <c r="O217" s="176">
        <v>0</v>
      </c>
      <c r="P217" s="178" t="s">
        <v>241</v>
      </c>
      <c r="Q217" s="80">
        <v>0</v>
      </c>
      <c r="R217" s="175" t="s">
        <v>241</v>
      </c>
      <c r="S217" s="176">
        <v>1</v>
      </c>
      <c r="T217" s="175" t="s">
        <v>241</v>
      </c>
      <c r="U217" s="176">
        <v>0</v>
      </c>
      <c r="V217" s="100">
        <v>0</v>
      </c>
      <c r="W217" s="101">
        <v>0</v>
      </c>
      <c r="X217" s="100">
        <v>0</v>
      </c>
      <c r="Y217" s="101">
        <v>0</v>
      </c>
      <c r="Z217" s="175" t="s">
        <v>241</v>
      </c>
      <c r="AA217" s="176">
        <v>0</v>
      </c>
      <c r="AB217" s="100">
        <v>0</v>
      </c>
      <c r="AC217" s="239" t="s">
        <v>617</v>
      </c>
      <c r="AD217" s="100">
        <v>0</v>
      </c>
      <c r="AE217" s="101">
        <v>0</v>
      </c>
      <c r="AF217" s="100">
        <v>0</v>
      </c>
      <c r="AG217" s="101">
        <v>0</v>
      </c>
      <c r="AH217" s="100">
        <v>0</v>
      </c>
      <c r="AI217" s="101">
        <v>0</v>
      </c>
      <c r="AJ217" s="175" t="s">
        <v>241</v>
      </c>
      <c r="AK217" s="176">
        <v>0</v>
      </c>
      <c r="AL217" s="184">
        <v>0</v>
      </c>
      <c r="AM217" s="101">
        <v>0</v>
      </c>
    </row>
    <row r="218" spans="1:39" ht="12.75">
      <c r="A218" s="39"/>
      <c r="B218" s="2"/>
      <c r="C218" s="66" t="s">
        <v>148</v>
      </c>
      <c r="D218" s="175" t="s">
        <v>241</v>
      </c>
      <c r="E218" s="176">
        <v>0</v>
      </c>
      <c r="F218" s="175" t="s">
        <v>241</v>
      </c>
      <c r="G218" s="176">
        <v>0</v>
      </c>
      <c r="H218" s="175" t="s">
        <v>241</v>
      </c>
      <c r="I218" s="176">
        <v>0</v>
      </c>
      <c r="J218" s="175" t="s">
        <v>241</v>
      </c>
      <c r="K218" s="176">
        <v>0</v>
      </c>
      <c r="L218" s="175" t="s">
        <v>241</v>
      </c>
      <c r="M218" s="176" t="s">
        <v>542</v>
      </c>
      <c r="N218" s="175" t="s">
        <v>241</v>
      </c>
      <c r="O218" s="176">
        <v>0</v>
      </c>
      <c r="P218" s="178" t="s">
        <v>241</v>
      </c>
      <c r="Q218" s="80">
        <v>0</v>
      </c>
      <c r="R218" s="175" t="s">
        <v>241</v>
      </c>
      <c r="S218" s="176">
        <v>4.148</v>
      </c>
      <c r="T218" s="175" t="s">
        <v>241</v>
      </c>
      <c r="U218" s="176">
        <v>0</v>
      </c>
      <c r="V218" s="100">
        <v>0</v>
      </c>
      <c r="W218" s="101">
        <v>0</v>
      </c>
      <c r="X218" s="100">
        <v>0</v>
      </c>
      <c r="Y218" s="101">
        <v>0</v>
      </c>
      <c r="Z218" s="175" t="s">
        <v>241</v>
      </c>
      <c r="AA218" s="176">
        <v>0</v>
      </c>
      <c r="AB218" s="100">
        <v>0</v>
      </c>
      <c r="AC218" s="101">
        <v>17.237</v>
      </c>
      <c r="AD218" s="100">
        <v>0</v>
      </c>
      <c r="AE218" s="101">
        <v>0</v>
      </c>
      <c r="AF218" s="100">
        <v>0</v>
      </c>
      <c r="AG218" s="101">
        <v>0</v>
      </c>
      <c r="AH218" s="100">
        <v>0</v>
      </c>
      <c r="AI218" s="101">
        <v>0</v>
      </c>
      <c r="AJ218" s="175" t="s">
        <v>241</v>
      </c>
      <c r="AK218" s="176">
        <v>0</v>
      </c>
      <c r="AL218" s="184">
        <v>0</v>
      </c>
      <c r="AM218" s="101">
        <v>0</v>
      </c>
    </row>
    <row r="219" spans="1:39" ht="12.75">
      <c r="A219" s="38" t="s">
        <v>185</v>
      </c>
      <c r="B219" s="1" t="s">
        <v>188</v>
      </c>
      <c r="C219" s="65" t="s">
        <v>162</v>
      </c>
      <c r="D219" s="175" t="s">
        <v>389</v>
      </c>
      <c r="E219" s="176" t="s">
        <v>514</v>
      </c>
      <c r="F219" s="175" t="s">
        <v>223</v>
      </c>
      <c r="G219" s="176" t="s">
        <v>520</v>
      </c>
      <c r="H219" s="175" t="s">
        <v>178</v>
      </c>
      <c r="I219" s="176">
        <v>55</v>
      </c>
      <c r="J219" s="175" t="s">
        <v>225</v>
      </c>
      <c r="K219" s="176" t="s">
        <v>554</v>
      </c>
      <c r="L219" s="175" t="s">
        <v>22</v>
      </c>
      <c r="M219" s="176" t="s">
        <v>890</v>
      </c>
      <c r="N219" s="175" t="s">
        <v>241</v>
      </c>
      <c r="O219" s="176" t="s">
        <v>18</v>
      </c>
      <c r="P219" s="178" t="s">
        <v>241</v>
      </c>
      <c r="Q219" s="98">
        <v>7</v>
      </c>
      <c r="R219" s="175" t="s">
        <v>241</v>
      </c>
      <c r="S219" s="176" t="s">
        <v>9</v>
      </c>
      <c r="T219" s="100">
        <v>0</v>
      </c>
      <c r="U219" s="176" t="s">
        <v>33</v>
      </c>
      <c r="V219" s="100">
        <v>0</v>
      </c>
      <c r="W219" s="101">
        <v>46</v>
      </c>
      <c r="X219" s="100">
        <v>0</v>
      </c>
      <c r="Y219" s="101">
        <v>7</v>
      </c>
      <c r="Z219" s="175" t="s">
        <v>218</v>
      </c>
      <c r="AA219" s="176" t="s">
        <v>614</v>
      </c>
      <c r="AB219" s="100">
        <v>0</v>
      </c>
      <c r="AC219" s="101">
        <v>5</v>
      </c>
      <c r="AD219" s="100">
        <v>0</v>
      </c>
      <c r="AE219" s="101">
        <v>5</v>
      </c>
      <c r="AF219" s="100">
        <v>0</v>
      </c>
      <c r="AG219" s="101">
        <v>2</v>
      </c>
      <c r="AH219" s="100">
        <v>0</v>
      </c>
      <c r="AI219" s="101">
        <v>0</v>
      </c>
      <c r="AJ219" s="175" t="s">
        <v>227</v>
      </c>
      <c r="AK219" s="176">
        <v>2</v>
      </c>
      <c r="AL219" s="184">
        <v>0</v>
      </c>
      <c r="AM219" s="101">
        <v>2</v>
      </c>
    </row>
    <row r="220" spans="1:39" ht="12.75">
      <c r="A220" s="39"/>
      <c r="B220" s="2"/>
      <c r="C220" s="66" t="s">
        <v>148</v>
      </c>
      <c r="D220" s="175" t="s">
        <v>390</v>
      </c>
      <c r="E220" s="176" t="s">
        <v>562</v>
      </c>
      <c r="F220" s="175" t="s">
        <v>224</v>
      </c>
      <c r="G220" s="176" t="s">
        <v>568</v>
      </c>
      <c r="H220" s="175" t="s">
        <v>222</v>
      </c>
      <c r="I220" s="176">
        <v>20.014000000000003</v>
      </c>
      <c r="J220" s="175" t="s">
        <v>226</v>
      </c>
      <c r="K220" s="176" t="s">
        <v>582</v>
      </c>
      <c r="L220" s="175" t="s">
        <v>232</v>
      </c>
      <c r="M220" s="176" t="s">
        <v>962</v>
      </c>
      <c r="N220" s="175" t="s">
        <v>241</v>
      </c>
      <c r="O220" s="176" t="s">
        <v>594</v>
      </c>
      <c r="P220" s="178" t="s">
        <v>241</v>
      </c>
      <c r="Q220" s="82">
        <v>2.033</v>
      </c>
      <c r="R220" s="175" t="s">
        <v>241</v>
      </c>
      <c r="S220" s="176" t="s">
        <v>599</v>
      </c>
      <c r="T220" s="100">
        <v>0</v>
      </c>
      <c r="U220" s="101">
        <v>25.563</v>
      </c>
      <c r="V220" s="100">
        <v>0</v>
      </c>
      <c r="W220" s="101">
        <v>20.582</v>
      </c>
      <c r="X220" s="100">
        <v>0</v>
      </c>
      <c r="Y220" s="101">
        <v>13.953000000000001</v>
      </c>
      <c r="Z220" s="175" t="s">
        <v>219</v>
      </c>
      <c r="AA220" s="176" t="s">
        <v>473</v>
      </c>
      <c r="AB220" s="100">
        <v>0</v>
      </c>
      <c r="AC220" s="101">
        <v>2.875</v>
      </c>
      <c r="AD220" s="100">
        <v>0</v>
      </c>
      <c r="AE220" s="101">
        <v>2.603</v>
      </c>
      <c r="AF220" s="100">
        <v>0</v>
      </c>
      <c r="AG220" s="101">
        <v>0.583</v>
      </c>
      <c r="AH220" s="100">
        <v>0</v>
      </c>
      <c r="AI220" s="101">
        <v>0</v>
      </c>
      <c r="AJ220" s="175" t="s">
        <v>253</v>
      </c>
      <c r="AK220" s="176">
        <v>0.677</v>
      </c>
      <c r="AL220" s="184">
        <v>0</v>
      </c>
      <c r="AM220" s="101">
        <v>0.542</v>
      </c>
    </row>
    <row r="221" spans="1:39" ht="12.75">
      <c r="A221" s="38" t="s">
        <v>187</v>
      </c>
      <c r="B221" s="1" t="s">
        <v>190</v>
      </c>
      <c r="C221" s="65" t="s">
        <v>177</v>
      </c>
      <c r="D221" s="175" t="s">
        <v>241</v>
      </c>
      <c r="E221" s="176" t="s">
        <v>227</v>
      </c>
      <c r="F221" s="175" t="s">
        <v>241</v>
      </c>
      <c r="G221" s="176" t="s">
        <v>569</v>
      </c>
      <c r="H221" s="175" t="s">
        <v>241</v>
      </c>
      <c r="I221" s="176" t="s">
        <v>575</v>
      </c>
      <c r="J221" s="175" t="s">
        <v>227</v>
      </c>
      <c r="K221" s="176" t="s">
        <v>520</v>
      </c>
      <c r="L221" s="175" t="s">
        <v>241</v>
      </c>
      <c r="M221" s="176">
        <v>69</v>
      </c>
      <c r="N221" s="175" t="s">
        <v>241</v>
      </c>
      <c r="O221" s="176">
        <v>0</v>
      </c>
      <c r="P221" s="178" t="s">
        <v>22</v>
      </c>
      <c r="Q221" s="98">
        <v>12</v>
      </c>
      <c r="R221" s="175" t="s">
        <v>22</v>
      </c>
      <c r="S221" s="176">
        <v>16</v>
      </c>
      <c r="T221" s="175" t="s">
        <v>22</v>
      </c>
      <c r="U221" s="176">
        <v>35</v>
      </c>
      <c r="V221" s="175" t="s">
        <v>22</v>
      </c>
      <c r="W221" s="176" t="s">
        <v>957</v>
      </c>
      <c r="X221" s="175" t="s">
        <v>22</v>
      </c>
      <c r="Y221" s="176">
        <v>31</v>
      </c>
      <c r="Z221" s="175" t="s">
        <v>22</v>
      </c>
      <c r="AA221" s="176">
        <v>12</v>
      </c>
      <c r="AB221" s="175" t="s">
        <v>22</v>
      </c>
      <c r="AC221" s="176">
        <v>27.5</v>
      </c>
      <c r="AD221" s="175" t="s">
        <v>22</v>
      </c>
      <c r="AE221" s="176">
        <v>21</v>
      </c>
      <c r="AF221" s="102">
        <v>12</v>
      </c>
      <c r="AG221" s="176" t="s">
        <v>191</v>
      </c>
      <c r="AH221" s="175" t="s">
        <v>22</v>
      </c>
      <c r="AI221" s="176" t="s">
        <v>514</v>
      </c>
      <c r="AJ221" s="175" t="s">
        <v>185</v>
      </c>
      <c r="AK221" s="176">
        <v>10</v>
      </c>
      <c r="AL221" s="184">
        <v>30</v>
      </c>
      <c r="AM221" s="101">
        <v>63</v>
      </c>
    </row>
    <row r="222" spans="1:39" ht="12.75">
      <c r="A222" s="39"/>
      <c r="B222" s="2"/>
      <c r="C222" s="66" t="s">
        <v>148</v>
      </c>
      <c r="D222" s="175" t="s">
        <v>241</v>
      </c>
      <c r="E222" s="82">
        <v>3.902</v>
      </c>
      <c r="F222" s="175" t="s">
        <v>241</v>
      </c>
      <c r="G222" s="176" t="s">
        <v>570</v>
      </c>
      <c r="H222" s="175" t="s">
        <v>241</v>
      </c>
      <c r="I222" s="82">
        <v>1.506</v>
      </c>
      <c r="J222" s="175" t="s">
        <v>229</v>
      </c>
      <c r="K222" s="176" t="s">
        <v>971</v>
      </c>
      <c r="L222" s="175" t="s">
        <v>241</v>
      </c>
      <c r="M222" s="176">
        <v>8.984</v>
      </c>
      <c r="N222" s="175" t="s">
        <v>241</v>
      </c>
      <c r="O222" s="176">
        <v>0</v>
      </c>
      <c r="P222" s="178" t="s">
        <v>231</v>
      </c>
      <c r="Q222" s="82">
        <v>1.543</v>
      </c>
      <c r="R222" s="175" t="s">
        <v>231</v>
      </c>
      <c r="S222" s="176">
        <v>2.054</v>
      </c>
      <c r="T222" s="175" t="s">
        <v>231</v>
      </c>
      <c r="U222" s="176">
        <v>4.499</v>
      </c>
      <c r="V222" s="175" t="s">
        <v>231</v>
      </c>
      <c r="W222" s="176" t="s">
        <v>958</v>
      </c>
      <c r="X222" s="175" t="s">
        <v>231</v>
      </c>
      <c r="Y222" s="176">
        <v>3.9859999999999998</v>
      </c>
      <c r="Z222" s="175" t="s">
        <v>231</v>
      </c>
      <c r="AA222" s="176">
        <v>1.543</v>
      </c>
      <c r="AB222" s="175" t="s">
        <v>231</v>
      </c>
      <c r="AC222" s="176">
        <v>3.561</v>
      </c>
      <c r="AD222" s="175" t="s">
        <v>231</v>
      </c>
      <c r="AE222" s="176">
        <v>2.841</v>
      </c>
      <c r="AF222" s="102">
        <v>0.784</v>
      </c>
      <c r="AG222" s="176" t="s">
        <v>618</v>
      </c>
      <c r="AH222" s="175" t="s">
        <v>231</v>
      </c>
      <c r="AI222" s="176" t="s">
        <v>621</v>
      </c>
      <c r="AJ222" s="175" t="s">
        <v>297</v>
      </c>
      <c r="AK222" s="176">
        <v>1.443</v>
      </c>
      <c r="AL222" s="184">
        <v>13.367</v>
      </c>
      <c r="AM222" s="176" t="s">
        <v>627</v>
      </c>
    </row>
    <row r="223" spans="1:39" ht="12.75">
      <c r="A223" s="38" t="s">
        <v>189</v>
      </c>
      <c r="B223" s="1" t="s">
        <v>192</v>
      </c>
      <c r="C223" s="65" t="s">
        <v>162</v>
      </c>
      <c r="D223" s="175" t="s">
        <v>241</v>
      </c>
      <c r="E223" s="176">
        <v>18</v>
      </c>
      <c r="F223" s="175" t="s">
        <v>241</v>
      </c>
      <c r="G223" s="176" t="s">
        <v>185</v>
      </c>
      <c r="H223" s="175" t="s">
        <v>241</v>
      </c>
      <c r="I223" s="237" t="s">
        <v>512</v>
      </c>
      <c r="J223" s="175" t="s">
        <v>9</v>
      </c>
      <c r="K223" s="176" t="s">
        <v>972</v>
      </c>
      <c r="L223" s="175" t="s">
        <v>241</v>
      </c>
      <c r="M223" s="176" t="s">
        <v>23</v>
      </c>
      <c r="N223" s="175" t="s">
        <v>241</v>
      </c>
      <c r="O223" s="176" t="s">
        <v>16</v>
      </c>
      <c r="P223" s="178" t="s">
        <v>9</v>
      </c>
      <c r="Q223" s="80">
        <v>4</v>
      </c>
      <c r="R223" s="175" t="s">
        <v>9</v>
      </c>
      <c r="S223" s="176">
        <v>0</v>
      </c>
      <c r="T223" s="175" t="s">
        <v>9</v>
      </c>
      <c r="U223" s="176" t="s">
        <v>23</v>
      </c>
      <c r="V223" s="175" t="s">
        <v>9</v>
      </c>
      <c r="W223" s="176" t="s">
        <v>17</v>
      </c>
      <c r="X223" s="175" t="s">
        <v>9</v>
      </c>
      <c r="Y223" s="176" t="s">
        <v>22</v>
      </c>
      <c r="Z223" s="175" t="s">
        <v>9</v>
      </c>
      <c r="AA223" s="176" t="s">
        <v>16</v>
      </c>
      <c r="AB223" s="175" t="s">
        <v>9</v>
      </c>
      <c r="AC223" s="176">
        <v>1</v>
      </c>
      <c r="AD223" s="175" t="s">
        <v>9</v>
      </c>
      <c r="AE223" s="176">
        <v>0</v>
      </c>
      <c r="AF223" s="102">
        <v>3</v>
      </c>
      <c r="AG223" s="176" t="s">
        <v>15</v>
      </c>
      <c r="AH223" s="175" t="s">
        <v>9</v>
      </c>
      <c r="AI223" s="176">
        <v>5</v>
      </c>
      <c r="AJ223" s="175" t="s">
        <v>14</v>
      </c>
      <c r="AK223" s="176">
        <v>7</v>
      </c>
      <c r="AL223" s="184">
        <v>12</v>
      </c>
      <c r="AM223" s="101">
        <v>53</v>
      </c>
    </row>
    <row r="224" spans="1:39" ht="12.75">
      <c r="A224" s="39"/>
      <c r="B224" s="2" t="s">
        <v>193</v>
      </c>
      <c r="C224" s="66" t="s">
        <v>148</v>
      </c>
      <c r="D224" s="175" t="s">
        <v>241</v>
      </c>
      <c r="E224" s="176">
        <v>6.426</v>
      </c>
      <c r="F224" s="175" t="s">
        <v>241</v>
      </c>
      <c r="G224" s="176" t="s">
        <v>571</v>
      </c>
      <c r="H224" s="175" t="s">
        <v>241</v>
      </c>
      <c r="I224" s="237" t="s">
        <v>576</v>
      </c>
      <c r="J224" s="175" t="s">
        <v>228</v>
      </c>
      <c r="K224" s="176" t="s">
        <v>973</v>
      </c>
      <c r="L224" s="175" t="s">
        <v>241</v>
      </c>
      <c r="M224" s="176" t="s">
        <v>963</v>
      </c>
      <c r="N224" s="175" t="s">
        <v>241</v>
      </c>
      <c r="O224" s="176" t="s">
        <v>595</v>
      </c>
      <c r="P224" s="178" t="s">
        <v>230</v>
      </c>
      <c r="Q224" s="82">
        <v>1.457</v>
      </c>
      <c r="R224" s="175" t="s">
        <v>230</v>
      </c>
      <c r="S224" s="176">
        <v>0</v>
      </c>
      <c r="T224" s="175" t="s">
        <v>230</v>
      </c>
      <c r="U224" s="176" t="s">
        <v>606</v>
      </c>
      <c r="V224" s="175" t="s">
        <v>230</v>
      </c>
      <c r="W224" s="176" t="s">
        <v>959</v>
      </c>
      <c r="X224" s="175" t="s">
        <v>230</v>
      </c>
      <c r="Y224" s="176" t="s">
        <v>611</v>
      </c>
      <c r="Z224" s="175" t="s">
        <v>230</v>
      </c>
      <c r="AA224" s="176" t="s">
        <v>615</v>
      </c>
      <c r="AB224" s="175" t="s">
        <v>230</v>
      </c>
      <c r="AC224" s="176">
        <v>0.158</v>
      </c>
      <c r="AD224" s="175" t="s">
        <v>230</v>
      </c>
      <c r="AE224" s="176">
        <v>0</v>
      </c>
      <c r="AF224" s="95">
        <v>1.5</v>
      </c>
      <c r="AG224" s="176" t="s">
        <v>619</v>
      </c>
      <c r="AH224" s="175" t="s">
        <v>230</v>
      </c>
      <c r="AI224" s="176">
        <v>1.962</v>
      </c>
      <c r="AJ224" s="175" t="s">
        <v>395</v>
      </c>
      <c r="AK224" s="176">
        <v>5.072</v>
      </c>
      <c r="AL224" s="184">
        <v>28.825</v>
      </c>
      <c r="AM224" s="82">
        <v>24.406</v>
      </c>
    </row>
    <row r="225" spans="1:39" ht="12.75">
      <c r="A225" s="38" t="s">
        <v>191</v>
      </c>
      <c r="B225" s="1" t="s">
        <v>195</v>
      </c>
      <c r="C225" s="65" t="s">
        <v>162</v>
      </c>
      <c r="D225" s="175" t="s">
        <v>9</v>
      </c>
      <c r="E225" s="176" t="s">
        <v>23</v>
      </c>
      <c r="F225" s="175" t="s">
        <v>14</v>
      </c>
      <c r="G225" s="176" t="s">
        <v>22</v>
      </c>
      <c r="H225" s="175" t="s">
        <v>14</v>
      </c>
      <c r="I225" s="176" t="s">
        <v>20</v>
      </c>
      <c r="J225" s="175" t="s">
        <v>17</v>
      </c>
      <c r="K225" s="176" t="s">
        <v>677</v>
      </c>
      <c r="L225" s="175" t="s">
        <v>241</v>
      </c>
      <c r="M225" s="176">
        <v>6</v>
      </c>
      <c r="N225" s="175" t="s">
        <v>241</v>
      </c>
      <c r="O225" s="176" t="s">
        <v>8</v>
      </c>
      <c r="P225" s="178" t="s">
        <v>9</v>
      </c>
      <c r="Q225" s="80">
        <v>2</v>
      </c>
      <c r="R225" s="175" t="s">
        <v>9</v>
      </c>
      <c r="S225" s="176">
        <v>2</v>
      </c>
      <c r="T225" s="100">
        <v>3</v>
      </c>
      <c r="U225" s="101">
        <v>3</v>
      </c>
      <c r="V225" s="100">
        <v>3</v>
      </c>
      <c r="W225" s="101">
        <v>7</v>
      </c>
      <c r="X225" s="100">
        <v>3</v>
      </c>
      <c r="Y225" s="101">
        <v>1</v>
      </c>
      <c r="Z225" s="175" t="s">
        <v>241</v>
      </c>
      <c r="AA225" s="176">
        <v>3</v>
      </c>
      <c r="AB225" s="100">
        <v>1</v>
      </c>
      <c r="AC225" s="101">
        <v>13</v>
      </c>
      <c r="AD225" s="100">
        <v>0</v>
      </c>
      <c r="AE225" s="101">
        <v>4</v>
      </c>
      <c r="AF225" s="100">
        <v>1</v>
      </c>
      <c r="AG225" s="101">
        <v>6</v>
      </c>
      <c r="AH225" s="100">
        <v>1</v>
      </c>
      <c r="AI225" s="101">
        <v>11</v>
      </c>
      <c r="AJ225" s="175" t="s">
        <v>27</v>
      </c>
      <c r="AK225" s="176" t="s">
        <v>22</v>
      </c>
      <c r="AL225" s="184">
        <v>1</v>
      </c>
      <c r="AM225" s="101">
        <v>14</v>
      </c>
    </row>
    <row r="226" spans="1:39" ht="12.75">
      <c r="A226" s="39"/>
      <c r="B226" s="2"/>
      <c r="C226" s="66" t="s">
        <v>148</v>
      </c>
      <c r="D226" s="175" t="s">
        <v>269</v>
      </c>
      <c r="E226" s="176" t="s">
        <v>563</v>
      </c>
      <c r="F226" s="175" t="s">
        <v>259</v>
      </c>
      <c r="G226" s="176" t="s">
        <v>558</v>
      </c>
      <c r="H226" s="175" t="s">
        <v>259</v>
      </c>
      <c r="I226" s="176" t="s">
        <v>967</v>
      </c>
      <c r="J226" s="175" t="s">
        <v>260</v>
      </c>
      <c r="K226" s="176" t="s">
        <v>974</v>
      </c>
      <c r="L226" s="175" t="s">
        <v>241</v>
      </c>
      <c r="M226" s="176">
        <v>5.787</v>
      </c>
      <c r="N226" s="175" t="s">
        <v>241</v>
      </c>
      <c r="O226" s="176" t="s">
        <v>596</v>
      </c>
      <c r="P226" s="178" t="s">
        <v>382</v>
      </c>
      <c r="Q226" s="82">
        <v>6.236000000000001</v>
      </c>
      <c r="R226" s="175" t="s">
        <v>382</v>
      </c>
      <c r="S226" s="176">
        <v>3.293</v>
      </c>
      <c r="T226" s="175" t="s">
        <v>253</v>
      </c>
      <c r="U226" s="176" t="s">
        <v>607</v>
      </c>
      <c r="V226" s="175" t="s">
        <v>382</v>
      </c>
      <c r="W226" s="176">
        <v>15.009</v>
      </c>
      <c r="X226" s="175" t="s">
        <v>253</v>
      </c>
      <c r="Y226" s="176">
        <v>3.041</v>
      </c>
      <c r="Z226" s="175" t="s">
        <v>241</v>
      </c>
      <c r="AA226" s="176" t="s">
        <v>616</v>
      </c>
      <c r="AB226" s="175" t="s">
        <v>358</v>
      </c>
      <c r="AC226" s="176">
        <v>16.753000000000004</v>
      </c>
      <c r="AD226" s="100">
        <v>0</v>
      </c>
      <c r="AE226" s="101">
        <v>2.767</v>
      </c>
      <c r="AF226" s="95">
        <v>1.5</v>
      </c>
      <c r="AG226" s="176" t="s">
        <v>620</v>
      </c>
      <c r="AH226" s="175" t="s">
        <v>230</v>
      </c>
      <c r="AI226" s="176" t="s">
        <v>953</v>
      </c>
      <c r="AJ226" s="175" t="s">
        <v>399</v>
      </c>
      <c r="AK226" s="176" t="s">
        <v>947</v>
      </c>
      <c r="AL226" s="186">
        <v>6.5</v>
      </c>
      <c r="AM226" s="176" t="s">
        <v>628</v>
      </c>
    </row>
    <row r="227" spans="1:39" ht="51">
      <c r="A227" s="39" t="s">
        <v>194</v>
      </c>
      <c r="B227" s="243" t="s">
        <v>551</v>
      </c>
      <c r="C227" s="66" t="s">
        <v>360</v>
      </c>
      <c r="D227" s="175" t="s">
        <v>241</v>
      </c>
      <c r="E227" s="176" t="s">
        <v>241</v>
      </c>
      <c r="F227" s="175" t="s">
        <v>241</v>
      </c>
      <c r="G227" s="176" t="s">
        <v>552</v>
      </c>
      <c r="H227" s="175" t="s">
        <v>241</v>
      </c>
      <c r="I227" s="176" t="s">
        <v>241</v>
      </c>
      <c r="J227" s="175" t="s">
        <v>241</v>
      </c>
      <c r="K227" s="176" t="s">
        <v>18</v>
      </c>
      <c r="L227" s="175" t="s">
        <v>241</v>
      </c>
      <c r="M227" s="176" t="s">
        <v>241</v>
      </c>
      <c r="N227" s="175" t="s">
        <v>241</v>
      </c>
      <c r="O227" s="177" t="s">
        <v>241</v>
      </c>
      <c r="P227" s="178" t="s">
        <v>241</v>
      </c>
      <c r="Q227" s="176" t="s">
        <v>241</v>
      </c>
      <c r="R227" s="175" t="s">
        <v>241</v>
      </c>
      <c r="S227" s="176" t="s">
        <v>241</v>
      </c>
      <c r="T227" s="100">
        <v>0</v>
      </c>
      <c r="U227" s="180" t="s">
        <v>508</v>
      </c>
      <c r="V227" s="100">
        <v>0</v>
      </c>
      <c r="W227" s="180">
        <v>0</v>
      </c>
      <c r="X227" s="100">
        <v>0</v>
      </c>
      <c r="Y227" s="101">
        <v>0</v>
      </c>
      <c r="Z227" s="175" t="s">
        <v>241</v>
      </c>
      <c r="AA227" s="177" t="s">
        <v>462</v>
      </c>
      <c r="AB227" s="175" t="s">
        <v>241</v>
      </c>
      <c r="AC227" s="176" t="s">
        <v>178</v>
      </c>
      <c r="AD227" s="100">
        <v>0</v>
      </c>
      <c r="AE227" s="101">
        <v>0</v>
      </c>
      <c r="AF227" s="102">
        <v>0</v>
      </c>
      <c r="AG227" s="176" t="s">
        <v>241</v>
      </c>
      <c r="AH227" s="175" t="s">
        <v>238</v>
      </c>
      <c r="AI227" s="176" t="s">
        <v>241</v>
      </c>
      <c r="AJ227" s="181" t="s">
        <v>393</v>
      </c>
      <c r="AK227" s="176" t="s">
        <v>241</v>
      </c>
      <c r="AL227" s="184">
        <v>0</v>
      </c>
      <c r="AM227" s="101">
        <v>0</v>
      </c>
    </row>
    <row r="228" spans="1:39" ht="12.75">
      <c r="A228" s="39"/>
      <c r="B228" s="2"/>
      <c r="C228" s="66" t="s">
        <v>148</v>
      </c>
      <c r="D228" s="175" t="s">
        <v>241</v>
      </c>
      <c r="E228" s="176" t="s">
        <v>241</v>
      </c>
      <c r="F228" s="175" t="s">
        <v>241</v>
      </c>
      <c r="G228" s="176" t="s">
        <v>567</v>
      </c>
      <c r="H228" s="175" t="s">
        <v>241</v>
      </c>
      <c r="I228" s="176" t="s">
        <v>241</v>
      </c>
      <c r="J228" s="175" t="s">
        <v>241</v>
      </c>
      <c r="K228" s="176" t="s">
        <v>969</v>
      </c>
      <c r="L228" s="175" t="s">
        <v>241</v>
      </c>
      <c r="M228" s="176" t="s">
        <v>241</v>
      </c>
      <c r="N228" s="175" t="s">
        <v>241</v>
      </c>
      <c r="O228" s="176" t="s">
        <v>241</v>
      </c>
      <c r="P228" s="178" t="s">
        <v>241</v>
      </c>
      <c r="Q228" s="176" t="s">
        <v>241</v>
      </c>
      <c r="R228" s="175" t="s">
        <v>241</v>
      </c>
      <c r="S228" s="176" t="s">
        <v>241</v>
      </c>
      <c r="T228" s="100">
        <v>0</v>
      </c>
      <c r="U228" s="101">
        <v>2.755</v>
      </c>
      <c r="V228" s="100">
        <v>0</v>
      </c>
      <c r="W228" s="101">
        <v>0</v>
      </c>
      <c r="X228" s="100">
        <v>0</v>
      </c>
      <c r="Y228" s="101">
        <v>0</v>
      </c>
      <c r="Z228" s="175" t="s">
        <v>241</v>
      </c>
      <c r="AA228" s="176">
        <v>0.118</v>
      </c>
      <c r="AB228" s="175" t="s">
        <v>241</v>
      </c>
      <c r="AC228" s="176" t="s">
        <v>951</v>
      </c>
      <c r="AD228" s="100">
        <v>0</v>
      </c>
      <c r="AE228" s="101">
        <v>0</v>
      </c>
      <c r="AF228" s="102">
        <v>0</v>
      </c>
      <c r="AG228" s="176" t="s">
        <v>241</v>
      </c>
      <c r="AH228" s="175" t="s">
        <v>253</v>
      </c>
      <c r="AI228" s="176" t="s">
        <v>241</v>
      </c>
      <c r="AJ228" s="175" t="s">
        <v>394</v>
      </c>
      <c r="AK228" s="176" t="s">
        <v>241</v>
      </c>
      <c r="AL228" s="184">
        <v>0</v>
      </c>
      <c r="AM228" s="101">
        <v>0</v>
      </c>
    </row>
    <row r="229" spans="1:39" ht="12.75">
      <c r="A229" s="51" t="s">
        <v>196</v>
      </c>
      <c r="B229" s="3" t="s">
        <v>197</v>
      </c>
      <c r="C229" s="22" t="s">
        <v>148</v>
      </c>
      <c r="D229" s="175" t="s">
        <v>241</v>
      </c>
      <c r="E229" s="82">
        <v>45.03</v>
      </c>
      <c r="F229" s="175" t="s">
        <v>241</v>
      </c>
      <c r="G229" s="176">
        <v>22.842</v>
      </c>
      <c r="H229" s="175" t="s">
        <v>241</v>
      </c>
      <c r="I229" s="176">
        <v>21.226000000000003</v>
      </c>
      <c r="J229" s="175" t="s">
        <v>241</v>
      </c>
      <c r="K229" s="176">
        <v>28.557000000000002</v>
      </c>
      <c r="L229" s="175" t="s">
        <v>241</v>
      </c>
      <c r="M229" s="176" t="s">
        <v>964</v>
      </c>
      <c r="N229" s="175" t="s">
        <v>241</v>
      </c>
      <c r="O229" s="176">
        <v>7.893</v>
      </c>
      <c r="P229" s="175" t="s">
        <v>241</v>
      </c>
      <c r="Q229" s="179">
        <v>9.171</v>
      </c>
      <c r="R229" s="175" t="s">
        <v>241</v>
      </c>
      <c r="S229" s="176">
        <v>7.7989999999999995</v>
      </c>
      <c r="T229" s="100">
        <v>0</v>
      </c>
      <c r="U229" s="101">
        <v>8.953999999999999</v>
      </c>
      <c r="V229" s="100">
        <v>0</v>
      </c>
      <c r="W229" s="101">
        <v>10.465</v>
      </c>
      <c r="X229" s="100">
        <v>0</v>
      </c>
      <c r="Y229" s="101">
        <v>7.324</v>
      </c>
      <c r="Z229" s="175" t="s">
        <v>241</v>
      </c>
      <c r="AA229" s="176">
        <v>9.675</v>
      </c>
      <c r="AB229" s="100">
        <v>0</v>
      </c>
      <c r="AC229" s="101">
        <v>8.484</v>
      </c>
      <c r="AD229" s="100">
        <v>0</v>
      </c>
      <c r="AE229" s="101">
        <v>9.64</v>
      </c>
      <c r="AF229" s="100">
        <v>0</v>
      </c>
      <c r="AG229" s="101">
        <v>10.251000000000001</v>
      </c>
      <c r="AH229" s="100">
        <v>0</v>
      </c>
      <c r="AI229" s="101">
        <v>10.518</v>
      </c>
      <c r="AJ229" s="175" t="s">
        <v>398</v>
      </c>
      <c r="AK229" s="176">
        <v>16.947</v>
      </c>
      <c r="AL229" s="178" t="s">
        <v>401</v>
      </c>
      <c r="AM229" s="176">
        <v>22.058999999999997</v>
      </c>
    </row>
    <row r="230" spans="1:39" ht="13.5" thickBot="1">
      <c r="A230" s="50"/>
      <c r="B230" s="187" t="s">
        <v>201</v>
      </c>
      <c r="C230" s="188" t="s">
        <v>148</v>
      </c>
      <c r="D230" s="189">
        <f aca="true" t="shared" si="3" ref="D230:AK230">D176+D178+D180+D182+D184+D186+D188+D190+D192+D194+D196+D198+D200+D202+D204+D206+D208+D210+D212+D214+D216+D218+D220+D222+D224+D226+D228+D229</f>
        <v>513.336</v>
      </c>
      <c r="E230" s="190" t="s">
        <v>564</v>
      </c>
      <c r="F230" s="191">
        <f t="shared" si="3"/>
        <v>129</v>
      </c>
      <c r="G230" s="89">
        <f t="shared" si="3"/>
        <v>607.6179999999999</v>
      </c>
      <c r="H230" s="192">
        <f t="shared" si="3"/>
        <v>57.083</v>
      </c>
      <c r="I230" s="89">
        <f t="shared" si="3"/>
        <v>605.6800000000002</v>
      </c>
      <c r="J230" s="192">
        <f t="shared" si="3"/>
        <v>481.72999999999996</v>
      </c>
      <c r="K230" s="89">
        <f t="shared" si="3"/>
        <v>1513.8890000000004</v>
      </c>
      <c r="L230" s="192">
        <f t="shared" si="3"/>
        <v>39.811</v>
      </c>
      <c r="M230" s="89">
        <f t="shared" si="3"/>
        <v>150.803</v>
      </c>
      <c r="N230" s="192">
        <f t="shared" si="3"/>
        <v>81.22</v>
      </c>
      <c r="O230" s="89">
        <f t="shared" si="3"/>
        <v>137.4</v>
      </c>
      <c r="P230" s="192">
        <f t="shared" si="3"/>
        <v>96.254</v>
      </c>
      <c r="Q230" s="89">
        <f t="shared" si="3"/>
        <v>36.412</v>
      </c>
      <c r="R230" s="192">
        <f t="shared" si="3"/>
        <v>28.663999999999998</v>
      </c>
      <c r="S230" s="89">
        <f t="shared" si="3"/>
        <v>31.613</v>
      </c>
      <c r="T230" s="192">
        <f t="shared" si="3"/>
        <v>251.464</v>
      </c>
      <c r="U230" s="89">
        <f t="shared" si="3"/>
        <v>312.85900000000004</v>
      </c>
      <c r="V230" s="192">
        <f t="shared" si="3"/>
        <v>131.431</v>
      </c>
      <c r="W230" s="89">
        <f t="shared" si="3"/>
        <v>121.13900000000001</v>
      </c>
      <c r="X230" s="192">
        <f t="shared" si="3"/>
        <v>157.504</v>
      </c>
      <c r="Y230" s="89">
        <f t="shared" si="3"/>
        <v>198.46300000000002</v>
      </c>
      <c r="Z230" s="192">
        <f t="shared" si="3"/>
        <v>325.597</v>
      </c>
      <c r="AA230" s="89">
        <f t="shared" si="3"/>
        <v>88.696</v>
      </c>
      <c r="AB230" s="192">
        <f t="shared" si="3"/>
        <v>217.51399999999998</v>
      </c>
      <c r="AC230" s="89">
        <f t="shared" si="3"/>
        <v>414.7480000000001</v>
      </c>
      <c r="AD230" s="192">
        <f t="shared" si="3"/>
        <v>39.912</v>
      </c>
      <c r="AE230" s="89">
        <f t="shared" si="3"/>
        <v>75.102</v>
      </c>
      <c r="AF230" s="192">
        <f t="shared" si="3"/>
        <v>7.224</v>
      </c>
      <c r="AG230" s="89">
        <f t="shared" si="3"/>
        <v>89.40000000000002</v>
      </c>
      <c r="AH230" s="192">
        <f t="shared" si="3"/>
        <v>51.083999999999996</v>
      </c>
      <c r="AI230" s="89">
        <f t="shared" si="3"/>
        <v>94.911</v>
      </c>
      <c r="AJ230" s="192">
        <f t="shared" si="3"/>
        <v>213.595</v>
      </c>
      <c r="AK230" s="89">
        <f t="shared" si="3"/>
        <v>128.39600000000002</v>
      </c>
      <c r="AL230" s="193">
        <f>AL176+AL178+AL180+AL182+AL184+AL186+AL188+AL190+AL192+AL194+AL196+AL198+AL200+AL202+AL204+AL206+AL208+AL210+AL212+AL214+AL216+AL218+AL220+AL222+AL224+AL226+AL228+89.324</f>
        <v>270.58</v>
      </c>
      <c r="AM230" s="89">
        <f>AM176+AM178+AM180+AM182+AM184+AM186+AM188+AM190+AM192+AM194+AM196+AM198+AM200+AM202+AM204+AM206+AM208+AM210+AM212+AM214+AM216+AM218+AM220+AM222+AM224+AM226+AM228+AM229</f>
        <v>286.73699999999997</v>
      </c>
    </row>
    <row r="231" spans="1:39" ht="12.75">
      <c r="A231" s="55"/>
      <c r="B231" s="56"/>
      <c r="C231" s="41"/>
      <c r="D231" s="6"/>
      <c r="E231" s="6"/>
      <c r="F231" s="42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</row>
    <row r="233" spans="1:57" ht="12.75">
      <c r="A233" s="55"/>
      <c r="B233" s="56"/>
      <c r="C233" s="41"/>
      <c r="D233" s="6"/>
      <c r="E233" s="6"/>
      <c r="F233" s="42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</row>
    <row r="234" spans="1:57" ht="12.75">
      <c r="A234" s="299" t="s">
        <v>1012</v>
      </c>
      <c r="B234" s="299"/>
      <c r="C234" s="299"/>
      <c r="D234" s="6"/>
      <c r="E234" s="6"/>
      <c r="F234" s="42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</row>
    <row r="235" spans="1:57" ht="12.75">
      <c r="A235" s="300" t="s">
        <v>1016</v>
      </c>
      <c r="B235" s="300"/>
      <c r="C235" s="300"/>
      <c r="D235" s="6"/>
      <c r="E235" s="6"/>
      <c r="F235" s="42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</row>
    <row r="236" spans="1:57" ht="12.75">
      <c r="A236" s="277" t="s">
        <v>1016</v>
      </c>
      <c r="B236" s="277"/>
      <c r="C236" s="277"/>
      <c r="D236" s="7"/>
      <c r="E236" s="7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15"/>
      <c r="AI236" s="15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</row>
    <row r="237" spans="1:57" ht="18">
      <c r="A237" s="298" t="s">
        <v>1015</v>
      </c>
      <c r="B237" s="298"/>
      <c r="C237" s="298"/>
      <c r="D237" s="298"/>
      <c r="E237" s="298"/>
      <c r="F237" s="298"/>
      <c r="G237" s="298"/>
      <c r="H237" s="298"/>
      <c r="I237" s="298"/>
      <c r="J237" s="298"/>
      <c r="K237" s="298"/>
      <c r="L237" s="40"/>
      <c r="M237" s="40"/>
      <c r="N237" s="40"/>
      <c r="O237" s="40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15"/>
      <c r="AI237" s="15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</row>
    <row r="238" spans="1:57" ht="16.5" thickBot="1">
      <c r="A238" s="279" t="s">
        <v>1019</v>
      </c>
      <c r="B238" s="279"/>
      <c r="C238" s="279"/>
      <c r="D238" s="7"/>
      <c r="E238" s="7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15"/>
      <c r="AI238" s="15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</row>
    <row r="239" spans="1:57" ht="13.5" thickBot="1">
      <c r="A239" s="280" t="s">
        <v>0</v>
      </c>
      <c r="B239" s="281" t="s">
        <v>2</v>
      </c>
      <c r="C239" s="282" t="s">
        <v>3</v>
      </c>
      <c r="D239" s="275" t="s">
        <v>131</v>
      </c>
      <c r="E239" s="276"/>
      <c r="F239" s="275" t="s">
        <v>132</v>
      </c>
      <c r="G239" s="276"/>
      <c r="H239" s="275" t="s">
        <v>133</v>
      </c>
      <c r="I239" s="276"/>
      <c r="J239" s="275" t="s">
        <v>134</v>
      </c>
      <c r="K239" s="276"/>
      <c r="L239" s="275" t="s">
        <v>135</v>
      </c>
      <c r="M239" s="276"/>
      <c r="N239" s="275" t="s">
        <v>136</v>
      </c>
      <c r="O239" s="276"/>
      <c r="P239" s="275" t="s">
        <v>137</v>
      </c>
      <c r="Q239" s="276"/>
      <c r="R239" s="275" t="s">
        <v>138</v>
      </c>
      <c r="S239" s="276"/>
      <c r="T239" s="275" t="s">
        <v>139</v>
      </c>
      <c r="U239" s="276"/>
      <c r="V239" s="275" t="s">
        <v>140</v>
      </c>
      <c r="W239" s="276"/>
      <c r="X239" s="275" t="s">
        <v>141</v>
      </c>
      <c r="Y239" s="276"/>
      <c r="Z239" s="275" t="s">
        <v>99</v>
      </c>
      <c r="AA239" s="276"/>
      <c r="AB239" s="275" t="s">
        <v>100</v>
      </c>
      <c r="AC239" s="276"/>
      <c r="AD239" s="275" t="s">
        <v>101</v>
      </c>
      <c r="AE239" s="276"/>
      <c r="AF239" s="275" t="s">
        <v>102</v>
      </c>
      <c r="AG239" s="276"/>
      <c r="AH239" s="275" t="s">
        <v>105</v>
      </c>
      <c r="AI239" s="297"/>
      <c r="AJ239" s="275" t="s">
        <v>107</v>
      </c>
      <c r="AK239" s="276"/>
      <c r="AL239" s="275" t="s">
        <v>109</v>
      </c>
      <c r="AM239" s="276"/>
      <c r="AN239" s="275" t="s">
        <v>111</v>
      </c>
      <c r="AO239" s="276"/>
      <c r="AP239" s="275" t="s">
        <v>112</v>
      </c>
      <c r="AQ239" s="276"/>
      <c r="AR239" s="275" t="s">
        <v>114</v>
      </c>
      <c r="AS239" s="276"/>
      <c r="AT239" s="275" t="s">
        <v>117</v>
      </c>
      <c r="AU239" s="276"/>
      <c r="AV239" s="275" t="s">
        <v>119</v>
      </c>
      <c r="AW239" s="276"/>
      <c r="AX239" s="275" t="s">
        <v>123</v>
      </c>
      <c r="AY239" s="276"/>
      <c r="AZ239" s="275" t="s">
        <v>124</v>
      </c>
      <c r="BA239" s="276"/>
      <c r="BB239" s="275" t="s">
        <v>125</v>
      </c>
      <c r="BC239" s="276"/>
      <c r="BD239" s="293" t="s">
        <v>126</v>
      </c>
      <c r="BE239" s="294"/>
    </row>
    <row r="240" spans="1:57" ht="12.75">
      <c r="A240" s="280"/>
      <c r="B240" s="281"/>
      <c r="C240" s="282"/>
      <c r="D240" s="127" t="s">
        <v>25</v>
      </c>
      <c r="E240" s="128"/>
      <c r="F240" s="127" t="s">
        <v>25</v>
      </c>
      <c r="G240" s="128"/>
      <c r="H240" s="127" t="s">
        <v>25</v>
      </c>
      <c r="I240" s="128"/>
      <c r="J240" s="127" t="s">
        <v>25</v>
      </c>
      <c r="K240" s="128"/>
      <c r="L240" s="127" t="s">
        <v>25</v>
      </c>
      <c r="M240" s="128"/>
      <c r="N240" s="127" t="s">
        <v>25</v>
      </c>
      <c r="O240" s="128"/>
      <c r="P240" s="127" t="s">
        <v>25</v>
      </c>
      <c r="Q240" s="128"/>
      <c r="R240" s="127" t="s">
        <v>25</v>
      </c>
      <c r="S240" s="128"/>
      <c r="T240" s="127" t="s">
        <v>25</v>
      </c>
      <c r="U240" s="128"/>
      <c r="V240" s="127" t="s">
        <v>25</v>
      </c>
      <c r="W240" s="128"/>
      <c r="X240" s="127" t="s">
        <v>25</v>
      </c>
      <c r="Y240" s="128"/>
      <c r="Z240" s="127" t="s">
        <v>25</v>
      </c>
      <c r="AA240" s="128"/>
      <c r="AB240" s="127" t="s">
        <v>25</v>
      </c>
      <c r="AC240" s="128"/>
      <c r="AD240" s="127" t="s">
        <v>25</v>
      </c>
      <c r="AE240" s="128"/>
      <c r="AF240" s="127" t="s">
        <v>25</v>
      </c>
      <c r="AG240" s="128"/>
      <c r="AH240" s="127" t="s">
        <v>25</v>
      </c>
      <c r="AI240" s="160"/>
      <c r="AJ240" s="127" t="s">
        <v>25</v>
      </c>
      <c r="AK240" s="128"/>
      <c r="AL240" s="127" t="s">
        <v>25</v>
      </c>
      <c r="AM240" s="128"/>
      <c r="AN240" s="127" t="s">
        <v>25</v>
      </c>
      <c r="AO240" s="128"/>
      <c r="AP240" s="127" t="s">
        <v>25</v>
      </c>
      <c r="AQ240" s="128"/>
      <c r="AR240" s="127" t="s">
        <v>25</v>
      </c>
      <c r="AS240" s="128"/>
      <c r="AT240" s="127" t="s">
        <v>25</v>
      </c>
      <c r="AU240" s="128"/>
      <c r="AV240" s="127" t="s">
        <v>25</v>
      </c>
      <c r="AW240" s="128"/>
      <c r="AX240" s="127" t="s">
        <v>25</v>
      </c>
      <c r="AY240" s="128"/>
      <c r="AZ240" s="127" t="s">
        <v>25</v>
      </c>
      <c r="BA240" s="128"/>
      <c r="BB240" s="127" t="s">
        <v>25</v>
      </c>
      <c r="BC240" s="128"/>
      <c r="BD240" s="127" t="s">
        <v>25</v>
      </c>
      <c r="BE240" s="205"/>
    </row>
    <row r="241" spans="1:57" ht="25.5">
      <c r="A241" s="14" t="s">
        <v>27</v>
      </c>
      <c r="B241" s="9" t="s">
        <v>26</v>
      </c>
      <c r="C241" s="10"/>
      <c r="D241" s="67" t="s">
        <v>431</v>
      </c>
      <c r="E241" s="128" t="s">
        <v>843</v>
      </c>
      <c r="F241" s="67" t="s">
        <v>431</v>
      </c>
      <c r="G241" s="128" t="s">
        <v>843</v>
      </c>
      <c r="H241" s="67" t="s">
        <v>431</v>
      </c>
      <c r="I241" s="128" t="s">
        <v>843</v>
      </c>
      <c r="J241" s="67" t="s">
        <v>431</v>
      </c>
      <c r="K241" s="128" t="s">
        <v>843</v>
      </c>
      <c r="L241" s="67" t="s">
        <v>431</v>
      </c>
      <c r="M241" s="128" t="s">
        <v>843</v>
      </c>
      <c r="N241" s="67" t="s">
        <v>431</v>
      </c>
      <c r="O241" s="128" t="s">
        <v>843</v>
      </c>
      <c r="P241" s="67" t="s">
        <v>431</v>
      </c>
      <c r="Q241" s="128" t="s">
        <v>843</v>
      </c>
      <c r="R241" s="67" t="s">
        <v>431</v>
      </c>
      <c r="S241" s="128" t="s">
        <v>843</v>
      </c>
      <c r="T241" s="67" t="s">
        <v>431</v>
      </c>
      <c r="U241" s="128" t="s">
        <v>843</v>
      </c>
      <c r="V241" s="67" t="s">
        <v>431</v>
      </c>
      <c r="W241" s="128" t="s">
        <v>843</v>
      </c>
      <c r="X241" s="67" t="s">
        <v>431</v>
      </c>
      <c r="Y241" s="128" t="s">
        <v>843</v>
      </c>
      <c r="Z241" s="67" t="s">
        <v>431</v>
      </c>
      <c r="AA241" s="128" t="s">
        <v>843</v>
      </c>
      <c r="AB241" s="67" t="s">
        <v>431</v>
      </c>
      <c r="AC241" s="128" t="s">
        <v>843</v>
      </c>
      <c r="AD241" s="67" t="s">
        <v>431</v>
      </c>
      <c r="AE241" s="128" t="s">
        <v>843</v>
      </c>
      <c r="AF241" s="67" t="s">
        <v>431</v>
      </c>
      <c r="AG241" s="128" t="s">
        <v>843</v>
      </c>
      <c r="AH241" s="67" t="s">
        <v>431</v>
      </c>
      <c r="AI241" s="128" t="s">
        <v>843</v>
      </c>
      <c r="AJ241" s="67" t="s">
        <v>431</v>
      </c>
      <c r="AK241" s="128" t="s">
        <v>843</v>
      </c>
      <c r="AL241" s="67" t="s">
        <v>431</v>
      </c>
      <c r="AM241" s="128" t="s">
        <v>843</v>
      </c>
      <c r="AN241" s="67" t="s">
        <v>431</v>
      </c>
      <c r="AO241" s="128" t="s">
        <v>843</v>
      </c>
      <c r="AP241" s="67" t="s">
        <v>431</v>
      </c>
      <c r="AQ241" s="128" t="s">
        <v>843</v>
      </c>
      <c r="AR241" s="67" t="s">
        <v>431</v>
      </c>
      <c r="AS241" s="128" t="s">
        <v>843</v>
      </c>
      <c r="AT241" s="67" t="s">
        <v>431</v>
      </c>
      <c r="AU241" s="128" t="s">
        <v>843</v>
      </c>
      <c r="AV241" s="67" t="s">
        <v>431</v>
      </c>
      <c r="AW241" s="128" t="s">
        <v>843</v>
      </c>
      <c r="AX241" s="67" t="s">
        <v>431</v>
      </c>
      <c r="AY241" s="128" t="s">
        <v>843</v>
      </c>
      <c r="AZ241" s="67" t="s">
        <v>431</v>
      </c>
      <c r="BA241" s="128" t="s">
        <v>843</v>
      </c>
      <c r="BB241" s="67" t="s">
        <v>431</v>
      </c>
      <c r="BC241" s="128" t="s">
        <v>843</v>
      </c>
      <c r="BD241" s="67" t="s">
        <v>431</v>
      </c>
      <c r="BE241" s="128" t="s">
        <v>522</v>
      </c>
    </row>
    <row r="242" spans="1:57" ht="12.75">
      <c r="A242" s="11" t="s">
        <v>6</v>
      </c>
      <c r="B242" s="46" t="s">
        <v>28</v>
      </c>
      <c r="C242" s="63" t="s">
        <v>29</v>
      </c>
      <c r="D242" s="93">
        <v>1963</v>
      </c>
      <c r="E242" s="96"/>
      <c r="F242" s="93">
        <v>1963</v>
      </c>
      <c r="G242" s="96"/>
      <c r="H242" s="93">
        <v>1966</v>
      </c>
      <c r="I242" s="96"/>
      <c r="J242" s="93">
        <v>1965</v>
      </c>
      <c r="K242" s="96"/>
      <c r="L242" s="93">
        <v>1964</v>
      </c>
      <c r="M242" s="96"/>
      <c r="N242" s="93">
        <v>1964</v>
      </c>
      <c r="O242" s="96"/>
      <c r="P242" s="93">
        <v>1965</v>
      </c>
      <c r="Q242" s="96"/>
      <c r="R242" s="93">
        <v>1964</v>
      </c>
      <c r="S242" s="96"/>
      <c r="T242" s="93">
        <v>1964</v>
      </c>
      <c r="U242" s="96"/>
      <c r="V242" s="93">
        <v>1964</v>
      </c>
      <c r="W242" s="96"/>
      <c r="X242" s="93">
        <v>1964</v>
      </c>
      <c r="Y242" s="96"/>
      <c r="Z242" s="93">
        <v>1955</v>
      </c>
      <c r="AA242" s="96"/>
      <c r="AB242" s="93">
        <v>1963</v>
      </c>
      <c r="AC242" s="96"/>
      <c r="AD242" s="93">
        <v>1957</v>
      </c>
      <c r="AE242" s="96"/>
      <c r="AF242" s="93">
        <v>1958</v>
      </c>
      <c r="AG242" s="96"/>
      <c r="AH242" s="93">
        <v>1951</v>
      </c>
      <c r="AI242" s="22"/>
      <c r="AJ242" s="93">
        <v>1951</v>
      </c>
      <c r="AK242" s="96"/>
      <c r="AL242" s="93">
        <v>1950</v>
      </c>
      <c r="AM242" s="96"/>
      <c r="AN242" s="93">
        <v>1950</v>
      </c>
      <c r="AO242" s="96"/>
      <c r="AP242" s="93">
        <v>1961</v>
      </c>
      <c r="AQ242" s="96"/>
      <c r="AR242" s="93">
        <v>1960</v>
      </c>
      <c r="AS242" s="96"/>
      <c r="AT242" s="93">
        <v>1967</v>
      </c>
      <c r="AU242" s="96"/>
      <c r="AV242" s="93">
        <v>1975</v>
      </c>
      <c r="AW242" s="96"/>
      <c r="AX242" s="93">
        <v>1961</v>
      </c>
      <c r="AY242" s="96"/>
      <c r="AZ242" s="93">
        <v>1950</v>
      </c>
      <c r="BA242" s="96"/>
      <c r="BB242" s="93">
        <v>1964</v>
      </c>
      <c r="BC242" s="96"/>
      <c r="BD242" s="141">
        <v>1959</v>
      </c>
      <c r="BE242" s="96"/>
    </row>
    <row r="243" spans="1:57" ht="12.75">
      <c r="A243" s="11" t="s">
        <v>7</v>
      </c>
      <c r="B243" s="46" t="s">
        <v>30</v>
      </c>
      <c r="C243" s="63" t="s">
        <v>5</v>
      </c>
      <c r="D243" s="93">
        <v>4182</v>
      </c>
      <c r="E243" s="96"/>
      <c r="F243" s="93">
        <v>3429.61</v>
      </c>
      <c r="G243" s="96"/>
      <c r="H243" s="93">
        <v>4401.82</v>
      </c>
      <c r="I243" s="96"/>
      <c r="J243" s="93">
        <v>4163.21</v>
      </c>
      <c r="K243" s="96"/>
      <c r="L243" s="93">
        <v>4172.65</v>
      </c>
      <c r="M243" s="96"/>
      <c r="N243" s="93">
        <v>4148.77</v>
      </c>
      <c r="O243" s="96"/>
      <c r="P243" s="93">
        <v>4191.39</v>
      </c>
      <c r="Q243" s="96"/>
      <c r="R243" s="93">
        <v>4136.78</v>
      </c>
      <c r="S243" s="96"/>
      <c r="T243" s="93">
        <v>4167.04</v>
      </c>
      <c r="U243" s="96"/>
      <c r="V243" s="93">
        <v>4108.53</v>
      </c>
      <c r="W243" s="96"/>
      <c r="X243" s="93">
        <v>4415.31</v>
      </c>
      <c r="Y243" s="96"/>
      <c r="Z243" s="93">
        <v>1582.1</v>
      </c>
      <c r="AA243" s="96"/>
      <c r="AB243" s="93">
        <v>2021.9</v>
      </c>
      <c r="AC243" s="96"/>
      <c r="AD243" s="93">
        <v>2295</v>
      </c>
      <c r="AE243" s="96"/>
      <c r="AF243" s="93">
        <v>4363</v>
      </c>
      <c r="AG243" s="96"/>
      <c r="AH243" s="93">
        <v>2215.5</v>
      </c>
      <c r="AI243" s="22"/>
      <c r="AJ243" s="93">
        <v>2201.6</v>
      </c>
      <c r="AK243" s="96"/>
      <c r="AL243" s="93">
        <v>2738.25</v>
      </c>
      <c r="AM243" s="96"/>
      <c r="AN243" s="93">
        <v>1795.8</v>
      </c>
      <c r="AO243" s="96"/>
      <c r="AP243" s="93">
        <v>3460.65</v>
      </c>
      <c r="AQ243" s="96"/>
      <c r="AR243" s="93">
        <v>2508.11</v>
      </c>
      <c r="AS243" s="96"/>
      <c r="AT243" s="93">
        <v>1885.8</v>
      </c>
      <c r="AU243" s="96"/>
      <c r="AV243" s="93">
        <v>6971.1</v>
      </c>
      <c r="AW243" s="96"/>
      <c r="AX243" s="93">
        <v>1649.11</v>
      </c>
      <c r="AY243" s="96"/>
      <c r="AZ243" s="93">
        <v>2397</v>
      </c>
      <c r="BA243" s="96"/>
      <c r="BB243" s="93">
        <v>5355.39</v>
      </c>
      <c r="BC243" s="96"/>
      <c r="BD243" s="141">
        <v>4288.46</v>
      </c>
      <c r="BE243" s="96"/>
    </row>
    <row r="244" spans="1:57" ht="12.75">
      <c r="A244" s="11" t="s">
        <v>8</v>
      </c>
      <c r="B244" s="47" t="s">
        <v>31</v>
      </c>
      <c r="C244" s="63"/>
      <c r="D244" s="94"/>
      <c r="E244" s="97"/>
      <c r="F244" s="94"/>
      <c r="G244" s="97"/>
      <c r="H244" s="94"/>
      <c r="I244" s="97"/>
      <c r="J244" s="94"/>
      <c r="K244" s="97"/>
      <c r="L244" s="94"/>
      <c r="M244" s="97"/>
      <c r="N244" s="94"/>
      <c r="O244" s="97"/>
      <c r="P244" s="94"/>
      <c r="Q244" s="97"/>
      <c r="R244" s="94"/>
      <c r="S244" s="97"/>
      <c r="T244" s="94"/>
      <c r="U244" s="97"/>
      <c r="V244" s="94"/>
      <c r="W244" s="97"/>
      <c r="X244" s="94"/>
      <c r="Y244" s="97"/>
      <c r="Z244" s="168"/>
      <c r="AA244" s="169"/>
      <c r="AB244" s="94"/>
      <c r="AC244" s="97"/>
      <c r="AD244" s="94"/>
      <c r="AE244" s="97"/>
      <c r="AF244" s="94"/>
      <c r="AG244" s="97"/>
      <c r="AH244" s="122"/>
      <c r="AI244" s="23"/>
      <c r="AJ244" s="94"/>
      <c r="AK244" s="97"/>
      <c r="AL244" s="94"/>
      <c r="AM244" s="97"/>
      <c r="AN244" s="94"/>
      <c r="AO244" s="97"/>
      <c r="AP244" s="94"/>
      <c r="AQ244" s="97"/>
      <c r="AR244" s="94"/>
      <c r="AS244" s="97"/>
      <c r="AT244" s="94"/>
      <c r="AU244" s="97"/>
      <c r="AV244" s="94"/>
      <c r="AW244" s="97"/>
      <c r="AX244" s="94"/>
      <c r="AY244" s="97"/>
      <c r="AZ244" s="94"/>
      <c r="BA244" s="97"/>
      <c r="BB244" s="94"/>
      <c r="BC244" s="97"/>
      <c r="BD244" s="182"/>
      <c r="BE244" s="97"/>
    </row>
    <row r="245" spans="1:57" ht="12.75">
      <c r="A245" s="11"/>
      <c r="B245" s="47" t="s">
        <v>145</v>
      </c>
      <c r="C245" s="63"/>
      <c r="D245" s="94"/>
      <c r="E245" s="97"/>
      <c r="F245" s="94"/>
      <c r="G245" s="97"/>
      <c r="H245" s="94"/>
      <c r="I245" s="97"/>
      <c r="J245" s="94"/>
      <c r="K245" s="97"/>
      <c r="L245" s="94"/>
      <c r="M245" s="97"/>
      <c r="N245" s="94"/>
      <c r="O245" s="97"/>
      <c r="P245" s="94"/>
      <c r="Q245" s="97"/>
      <c r="R245" s="94"/>
      <c r="S245" s="97"/>
      <c r="T245" s="94"/>
      <c r="U245" s="97"/>
      <c r="V245" s="94"/>
      <c r="W245" s="97"/>
      <c r="X245" s="94"/>
      <c r="Y245" s="97"/>
      <c r="Z245" s="168"/>
      <c r="AA245" s="169"/>
      <c r="AB245" s="94"/>
      <c r="AC245" s="97"/>
      <c r="AD245" s="94"/>
      <c r="AE245" s="97"/>
      <c r="AF245" s="94"/>
      <c r="AG245" s="97"/>
      <c r="AH245" s="122"/>
      <c r="AI245" s="23"/>
      <c r="AJ245" s="94"/>
      <c r="AK245" s="97"/>
      <c r="AL245" s="94"/>
      <c r="AM245" s="97"/>
      <c r="AN245" s="94"/>
      <c r="AO245" s="97"/>
      <c r="AP245" s="94"/>
      <c r="AQ245" s="97"/>
      <c r="AR245" s="94"/>
      <c r="AS245" s="97"/>
      <c r="AT245" s="94"/>
      <c r="AU245" s="97"/>
      <c r="AV245" s="94"/>
      <c r="AW245" s="97"/>
      <c r="AX245" s="94"/>
      <c r="AY245" s="97"/>
      <c r="AZ245" s="94"/>
      <c r="BA245" s="97"/>
      <c r="BB245" s="94"/>
      <c r="BC245" s="97"/>
      <c r="BD245" s="182"/>
      <c r="BE245" s="97"/>
    </row>
    <row r="246" spans="1:57" ht="12.75">
      <c r="A246" s="11" t="s">
        <v>10</v>
      </c>
      <c r="B246" s="46" t="s">
        <v>217</v>
      </c>
      <c r="C246" s="63" t="s">
        <v>4</v>
      </c>
      <c r="D246" s="122">
        <v>64.598</v>
      </c>
      <c r="E246" s="123"/>
      <c r="F246" s="122">
        <v>336.483</v>
      </c>
      <c r="G246" s="123"/>
      <c r="H246" s="122">
        <v>196.134</v>
      </c>
      <c r="I246" s="123"/>
      <c r="J246" s="122">
        <v>373.027</v>
      </c>
      <c r="K246" s="123"/>
      <c r="L246" s="122">
        <v>375.657</v>
      </c>
      <c r="M246" s="123"/>
      <c r="N246" s="172">
        <v>-127.354</v>
      </c>
      <c r="O246" s="173"/>
      <c r="P246" s="122">
        <v>94.739</v>
      </c>
      <c r="Q246" s="123"/>
      <c r="R246" s="172">
        <v>-158.07</v>
      </c>
      <c r="S246" s="173"/>
      <c r="T246" s="172">
        <v>-48.947</v>
      </c>
      <c r="U246" s="173"/>
      <c r="V246" s="172">
        <v>-1180.061</v>
      </c>
      <c r="W246" s="173"/>
      <c r="X246" s="122">
        <v>146.362</v>
      </c>
      <c r="Y246" s="123"/>
      <c r="Z246" s="172">
        <v>-109.252</v>
      </c>
      <c r="AA246" s="173"/>
      <c r="AB246" s="172">
        <v>-133.272</v>
      </c>
      <c r="AC246" s="173"/>
      <c r="AD246" s="172">
        <v>-713.758</v>
      </c>
      <c r="AE246" s="173"/>
      <c r="AF246" s="122">
        <v>-54.098</v>
      </c>
      <c r="AG246" s="123"/>
      <c r="AH246" s="172">
        <v>-77.925</v>
      </c>
      <c r="AI246" s="31"/>
      <c r="AJ246" s="172">
        <v>-56.714</v>
      </c>
      <c r="AK246" s="173"/>
      <c r="AL246" s="172">
        <v>-592.598</v>
      </c>
      <c r="AM246" s="173"/>
      <c r="AN246" s="172">
        <v>-148.164</v>
      </c>
      <c r="AO246" s="173"/>
      <c r="AP246" s="172">
        <v>-102.953</v>
      </c>
      <c r="AQ246" s="173"/>
      <c r="AR246" s="122">
        <v>269.456</v>
      </c>
      <c r="AS246" s="123"/>
      <c r="AT246" s="172">
        <v>-891.287</v>
      </c>
      <c r="AU246" s="173"/>
      <c r="AV246" s="122">
        <v>527.162</v>
      </c>
      <c r="AW246" s="123"/>
      <c r="AX246" s="172">
        <v>-185.429</v>
      </c>
      <c r="AY246" s="173"/>
      <c r="AZ246" s="172">
        <v>-52.802</v>
      </c>
      <c r="BA246" s="173"/>
      <c r="BB246" s="122">
        <v>206.984</v>
      </c>
      <c r="BC246" s="123"/>
      <c r="BD246" s="206">
        <v>-922.195</v>
      </c>
      <c r="BE246" s="173"/>
    </row>
    <row r="247" spans="1:57" ht="25.5">
      <c r="A247" s="11" t="s">
        <v>11</v>
      </c>
      <c r="B247" s="46" t="s">
        <v>425</v>
      </c>
      <c r="C247" s="63" t="s">
        <v>4</v>
      </c>
      <c r="D247" s="122">
        <v>206.339</v>
      </c>
      <c r="E247" s="123"/>
      <c r="F247" s="122">
        <v>136.425</v>
      </c>
      <c r="G247" s="123"/>
      <c r="H247" s="122">
        <v>217.434</v>
      </c>
      <c r="I247" s="123"/>
      <c r="J247" s="122">
        <v>205.238</v>
      </c>
      <c r="K247" s="123"/>
      <c r="L247" s="122">
        <v>205.806</v>
      </c>
      <c r="M247" s="123"/>
      <c r="N247" s="172">
        <v>204.892</v>
      </c>
      <c r="O247" s="173"/>
      <c r="P247" s="122">
        <v>204.932</v>
      </c>
      <c r="Q247" s="123"/>
      <c r="R247" s="172">
        <v>204.201</v>
      </c>
      <c r="S247" s="173"/>
      <c r="T247" s="172">
        <v>205.613</v>
      </c>
      <c r="U247" s="173"/>
      <c r="V247" s="172">
        <v>203.273</v>
      </c>
      <c r="W247" s="173"/>
      <c r="X247" s="122">
        <v>216.024</v>
      </c>
      <c r="Y247" s="123"/>
      <c r="Z247" s="197">
        <v>78.111</v>
      </c>
      <c r="AA247" s="198"/>
      <c r="AB247" s="172">
        <v>99.86</v>
      </c>
      <c r="AC247" s="173"/>
      <c r="AD247" s="172">
        <v>113.603</v>
      </c>
      <c r="AE247" s="173"/>
      <c r="AF247" s="122">
        <v>211.444</v>
      </c>
      <c r="AG247" s="123"/>
      <c r="AH247" s="172">
        <v>88.909</v>
      </c>
      <c r="AI247" s="31"/>
      <c r="AJ247" s="172">
        <v>108.413</v>
      </c>
      <c r="AK247" s="173"/>
      <c r="AL247" s="172">
        <v>117.553</v>
      </c>
      <c r="AM247" s="173"/>
      <c r="AN247" s="172">
        <v>41.68</v>
      </c>
      <c r="AO247" s="173"/>
      <c r="AP247" s="172">
        <v>134.954</v>
      </c>
      <c r="AQ247" s="173"/>
      <c r="AR247" s="122">
        <v>123.762</v>
      </c>
      <c r="AS247" s="123"/>
      <c r="AT247" s="201">
        <v>93.66</v>
      </c>
      <c r="AU247" s="202"/>
      <c r="AV247" s="122">
        <v>324.717</v>
      </c>
      <c r="AW247" s="123"/>
      <c r="AX247" s="172">
        <v>79.266</v>
      </c>
      <c r="AY247" s="173"/>
      <c r="AZ247" s="172">
        <v>117.825</v>
      </c>
      <c r="BA247" s="173"/>
      <c r="BB247" s="122">
        <v>256.838</v>
      </c>
      <c r="BC247" s="123"/>
      <c r="BD247" s="206">
        <v>191.516</v>
      </c>
      <c r="BE247" s="173"/>
    </row>
    <row r="248" spans="1:57" ht="25.5">
      <c r="A248" s="48" t="s">
        <v>12</v>
      </c>
      <c r="B248" s="49" t="s">
        <v>32</v>
      </c>
      <c r="C248" s="22" t="s">
        <v>4</v>
      </c>
      <c r="D248" s="100">
        <f>SUM(D246:D247)</f>
        <v>270.937</v>
      </c>
      <c r="E248" s="101"/>
      <c r="F248" s="100">
        <f>SUM(F246:F247)</f>
        <v>472.908</v>
      </c>
      <c r="G248" s="101"/>
      <c r="H248" s="100">
        <f>SUM(H246:H247)</f>
        <v>413.568</v>
      </c>
      <c r="I248" s="101"/>
      <c r="J248" s="100">
        <f>SUM(J246:J247)</f>
        <v>578.265</v>
      </c>
      <c r="K248" s="101"/>
      <c r="L248" s="100">
        <f>SUM(L246:L247)</f>
        <v>581.463</v>
      </c>
      <c r="M248" s="101"/>
      <c r="N248" s="100">
        <f>SUM(N246:N247)</f>
        <v>77.538</v>
      </c>
      <c r="O248" s="101"/>
      <c r="P248" s="100">
        <f>SUM(P246:P247)</f>
        <v>299.671</v>
      </c>
      <c r="Q248" s="101"/>
      <c r="R248" s="100">
        <f>SUM(R246:R247)</f>
        <v>46.131</v>
      </c>
      <c r="S248" s="101"/>
      <c r="T248" s="100">
        <f>SUM(T246:T247)</f>
        <v>156.666</v>
      </c>
      <c r="U248" s="101"/>
      <c r="V248" s="100">
        <f>SUM(V246:V247)</f>
        <v>-976.7879999999999</v>
      </c>
      <c r="W248" s="101"/>
      <c r="X248" s="100">
        <f>SUM(X246:X247)</f>
        <v>362.38599999999997</v>
      </c>
      <c r="Y248" s="101"/>
      <c r="Z248" s="100">
        <f>SUM(Z246:Z247)</f>
        <v>-31.14099999999999</v>
      </c>
      <c r="AA248" s="101"/>
      <c r="AB248" s="100">
        <f>SUM(AB246:AB247)</f>
        <v>-33.41199999999999</v>
      </c>
      <c r="AC248" s="101"/>
      <c r="AD248" s="100">
        <f>SUM(AD246:AD247)</f>
        <v>-600.1550000000001</v>
      </c>
      <c r="AE248" s="101"/>
      <c r="AF248" s="100">
        <f>SUM(AF246:AF247)</f>
        <v>157.346</v>
      </c>
      <c r="AG248" s="101"/>
      <c r="AH248" s="100">
        <f>SUM(AH246:AH247)</f>
        <v>10.984000000000009</v>
      </c>
      <c r="AI248" s="28"/>
      <c r="AJ248" s="100">
        <f>SUM(AJ246:AJ247)</f>
        <v>51.699</v>
      </c>
      <c r="AK248" s="101"/>
      <c r="AL248" s="100">
        <f>SUM(AL246:AL247)</f>
        <v>-475.04499999999996</v>
      </c>
      <c r="AM248" s="101"/>
      <c r="AN248" s="100">
        <f>SUM(AN246:AN247)</f>
        <v>-106.48399999999998</v>
      </c>
      <c r="AO248" s="101"/>
      <c r="AP248" s="100">
        <f>SUM(AP246:AP247)</f>
        <v>32.001000000000005</v>
      </c>
      <c r="AQ248" s="101"/>
      <c r="AR248" s="100">
        <f>SUM(AR246:AR247)</f>
        <v>393.218</v>
      </c>
      <c r="AS248" s="101"/>
      <c r="AT248" s="100">
        <f>SUM(AT246:AT247)</f>
        <v>-797.6270000000001</v>
      </c>
      <c r="AU248" s="101"/>
      <c r="AV248" s="100">
        <f>SUM(AV246:AV247)</f>
        <v>851.879</v>
      </c>
      <c r="AW248" s="101"/>
      <c r="AX248" s="100">
        <f>SUM(AX246:AX247)</f>
        <v>-106.163</v>
      </c>
      <c r="AY248" s="101"/>
      <c r="AZ248" s="100">
        <f>SUM(AZ246:AZ247)</f>
        <v>65.023</v>
      </c>
      <c r="BA248" s="101"/>
      <c r="BB248" s="100">
        <f>SUM(BB246:BB247)</f>
        <v>463.822</v>
      </c>
      <c r="BC248" s="101"/>
      <c r="BD248" s="184">
        <f>SUM(BD246:BD247)</f>
        <v>-730.6790000000001</v>
      </c>
      <c r="BE248" s="101"/>
    </row>
    <row r="249" spans="1:57" ht="12.75">
      <c r="A249" s="48"/>
      <c r="B249" s="49" t="s">
        <v>432</v>
      </c>
      <c r="C249" s="22"/>
      <c r="D249" s="100">
        <v>22.927</v>
      </c>
      <c r="E249" s="101"/>
      <c r="F249" s="100">
        <v>15.158</v>
      </c>
      <c r="G249" s="101"/>
      <c r="H249" s="100">
        <v>24.159</v>
      </c>
      <c r="I249" s="101"/>
      <c r="J249" s="100">
        <v>22.804</v>
      </c>
      <c r="K249" s="101"/>
      <c r="L249" s="100">
        <v>22.867</v>
      </c>
      <c r="M249" s="101"/>
      <c r="N249" s="100">
        <v>22.766</v>
      </c>
      <c r="O249" s="101"/>
      <c r="P249" s="95">
        <v>22.77</v>
      </c>
      <c r="Q249" s="101"/>
      <c r="R249" s="100">
        <v>22.689</v>
      </c>
      <c r="S249" s="101"/>
      <c r="T249" s="100">
        <v>22.846</v>
      </c>
      <c r="U249" s="101"/>
      <c r="V249" s="100">
        <v>22.586</v>
      </c>
      <c r="W249" s="101"/>
      <c r="X249" s="100">
        <v>24.003</v>
      </c>
      <c r="Y249" s="101"/>
      <c r="Z249" s="100">
        <v>8.678</v>
      </c>
      <c r="AA249" s="101"/>
      <c r="AB249" s="100">
        <v>11.096</v>
      </c>
      <c r="AC249" s="101"/>
      <c r="AD249" s="100">
        <v>12.623</v>
      </c>
      <c r="AE249" s="101"/>
      <c r="AF249" s="100">
        <v>23.494</v>
      </c>
      <c r="AG249" s="101"/>
      <c r="AH249" s="100">
        <v>9.879</v>
      </c>
      <c r="AI249" s="28"/>
      <c r="AJ249" s="100">
        <v>12.046</v>
      </c>
      <c r="AK249" s="101"/>
      <c r="AL249" s="100">
        <v>13.061</v>
      </c>
      <c r="AM249" s="101"/>
      <c r="AN249" s="100">
        <v>4.631</v>
      </c>
      <c r="AO249" s="101"/>
      <c r="AP249" s="100">
        <v>14.995</v>
      </c>
      <c r="AQ249" s="101"/>
      <c r="AR249" s="100">
        <v>13.751</v>
      </c>
      <c r="AS249" s="101"/>
      <c r="AT249" s="100">
        <v>10.407</v>
      </c>
      <c r="AU249" s="101"/>
      <c r="AV249" s="100">
        <v>36.08</v>
      </c>
      <c r="AW249" s="101"/>
      <c r="AX249" s="100">
        <v>8.807</v>
      </c>
      <c r="AY249" s="101"/>
      <c r="AZ249" s="100">
        <v>13.092</v>
      </c>
      <c r="BA249" s="101"/>
      <c r="BB249" s="100">
        <v>28.538</v>
      </c>
      <c r="BC249" s="101"/>
      <c r="BD249" s="186">
        <v>21.28</v>
      </c>
      <c r="BE249" s="101"/>
    </row>
    <row r="250" spans="1:57" ht="12.75">
      <c r="A250" s="50"/>
      <c r="B250" s="47" t="s">
        <v>1</v>
      </c>
      <c r="C250" s="64"/>
      <c r="D250" s="94"/>
      <c r="E250" s="97"/>
      <c r="F250" s="94"/>
      <c r="G250" s="97"/>
      <c r="H250" s="94"/>
      <c r="I250" s="97"/>
      <c r="J250" s="94"/>
      <c r="K250" s="97"/>
      <c r="L250" s="94"/>
      <c r="M250" s="97"/>
      <c r="N250" s="94"/>
      <c r="O250" s="97"/>
      <c r="P250" s="94"/>
      <c r="Q250" s="97"/>
      <c r="R250" s="94"/>
      <c r="S250" s="97"/>
      <c r="T250" s="94"/>
      <c r="U250" s="97"/>
      <c r="V250" s="94"/>
      <c r="W250" s="97"/>
      <c r="X250" s="94"/>
      <c r="Y250" s="97"/>
      <c r="Z250" s="168"/>
      <c r="AA250" s="169"/>
      <c r="AB250" s="94"/>
      <c r="AC250" s="97"/>
      <c r="AD250" s="94"/>
      <c r="AE250" s="97"/>
      <c r="AF250" s="94"/>
      <c r="AG250" s="97"/>
      <c r="AH250" s="122"/>
      <c r="AI250" s="23"/>
      <c r="AJ250" s="94"/>
      <c r="AK250" s="97"/>
      <c r="AL250" s="94"/>
      <c r="AM250" s="97"/>
      <c r="AN250" s="94"/>
      <c r="AO250" s="97"/>
      <c r="AP250" s="94"/>
      <c r="AQ250" s="97"/>
      <c r="AR250" s="94"/>
      <c r="AS250" s="97"/>
      <c r="AT250" s="122"/>
      <c r="AU250" s="123"/>
      <c r="AV250" s="94"/>
      <c r="AW250" s="97"/>
      <c r="AX250" s="94"/>
      <c r="AY250" s="97"/>
      <c r="AZ250" s="94"/>
      <c r="BA250" s="97"/>
      <c r="BB250" s="94"/>
      <c r="BC250" s="97"/>
      <c r="BD250" s="182"/>
      <c r="BE250" s="97"/>
    </row>
    <row r="251" spans="1:57" ht="12.75">
      <c r="A251" s="38" t="s">
        <v>27</v>
      </c>
      <c r="B251" s="1" t="s">
        <v>146</v>
      </c>
      <c r="C251" s="65" t="s">
        <v>147</v>
      </c>
      <c r="D251" s="100">
        <v>0</v>
      </c>
      <c r="E251" s="101">
        <v>0</v>
      </c>
      <c r="F251" s="100">
        <v>0</v>
      </c>
      <c r="G251" s="101">
        <v>0</v>
      </c>
      <c r="H251" s="100">
        <v>0</v>
      </c>
      <c r="I251" s="101">
        <v>0</v>
      </c>
      <c r="J251" s="100">
        <v>0</v>
      </c>
      <c r="K251" s="101">
        <v>0</v>
      </c>
      <c r="L251" s="100">
        <v>0</v>
      </c>
      <c r="M251" s="101">
        <v>0</v>
      </c>
      <c r="N251" s="175" t="s">
        <v>241</v>
      </c>
      <c r="O251" s="176">
        <v>0</v>
      </c>
      <c r="P251" s="175" t="s">
        <v>241</v>
      </c>
      <c r="Q251" s="176">
        <v>0</v>
      </c>
      <c r="R251" s="175" t="s">
        <v>241</v>
      </c>
      <c r="S251" s="176">
        <v>0</v>
      </c>
      <c r="T251" s="175" t="s">
        <v>241</v>
      </c>
      <c r="U251" s="176">
        <v>0</v>
      </c>
      <c r="V251" s="175" t="s">
        <v>241</v>
      </c>
      <c r="W251" s="176">
        <v>0</v>
      </c>
      <c r="X251" s="175" t="s">
        <v>241</v>
      </c>
      <c r="Y251" s="176">
        <v>0</v>
      </c>
      <c r="Z251" s="175" t="s">
        <v>241</v>
      </c>
      <c r="AA251" s="176">
        <v>0</v>
      </c>
      <c r="AB251" s="175" t="s">
        <v>227</v>
      </c>
      <c r="AC251" s="176" t="s">
        <v>227</v>
      </c>
      <c r="AD251" s="100">
        <v>0</v>
      </c>
      <c r="AE251" s="101">
        <v>0</v>
      </c>
      <c r="AF251" s="100">
        <v>0</v>
      </c>
      <c r="AG251" s="101">
        <v>0</v>
      </c>
      <c r="AH251" s="100">
        <v>0</v>
      </c>
      <c r="AI251" s="28">
        <v>0</v>
      </c>
      <c r="AJ251" s="100">
        <v>10</v>
      </c>
      <c r="AK251" s="101">
        <v>0</v>
      </c>
      <c r="AL251" s="100">
        <v>0</v>
      </c>
      <c r="AM251" s="101">
        <v>12</v>
      </c>
      <c r="AN251" s="100">
        <v>0</v>
      </c>
      <c r="AO251" s="101">
        <v>0</v>
      </c>
      <c r="AP251" s="100">
        <v>10</v>
      </c>
      <c r="AQ251" s="101">
        <v>10</v>
      </c>
      <c r="AR251" s="100">
        <v>50</v>
      </c>
      <c r="AS251" s="101">
        <v>50</v>
      </c>
      <c r="AT251" s="100">
        <v>0</v>
      </c>
      <c r="AU251" s="101">
        <v>0</v>
      </c>
      <c r="AV251" s="100">
        <v>0</v>
      </c>
      <c r="AW251" s="101">
        <v>45</v>
      </c>
      <c r="AX251" s="100">
        <v>0</v>
      </c>
      <c r="AY251" s="101">
        <v>15</v>
      </c>
      <c r="AZ251" s="100">
        <v>0</v>
      </c>
      <c r="BA251" s="101">
        <v>0</v>
      </c>
      <c r="BB251" s="100">
        <v>0</v>
      </c>
      <c r="BC251" s="101">
        <v>0</v>
      </c>
      <c r="BD251" s="184">
        <v>0</v>
      </c>
      <c r="BE251" s="101">
        <v>0</v>
      </c>
    </row>
    <row r="252" spans="1:57" ht="12.75">
      <c r="A252" s="39"/>
      <c r="B252" s="2"/>
      <c r="C252" s="66" t="s">
        <v>148</v>
      </c>
      <c r="D252" s="100">
        <v>0</v>
      </c>
      <c r="E252" s="101">
        <v>0</v>
      </c>
      <c r="F252" s="100">
        <v>0</v>
      </c>
      <c r="G252" s="101">
        <v>0</v>
      </c>
      <c r="H252" s="100">
        <v>0</v>
      </c>
      <c r="I252" s="101">
        <v>0</v>
      </c>
      <c r="J252" s="100">
        <v>0</v>
      </c>
      <c r="K252" s="101">
        <v>0</v>
      </c>
      <c r="L252" s="100">
        <v>0</v>
      </c>
      <c r="M252" s="101">
        <v>0</v>
      </c>
      <c r="N252" s="175" t="s">
        <v>241</v>
      </c>
      <c r="O252" s="176">
        <v>0</v>
      </c>
      <c r="P252" s="175" t="s">
        <v>241</v>
      </c>
      <c r="Q252" s="176">
        <v>0</v>
      </c>
      <c r="R252" s="175" t="s">
        <v>241</v>
      </c>
      <c r="S252" s="176">
        <v>0</v>
      </c>
      <c r="T252" s="175" t="s">
        <v>241</v>
      </c>
      <c r="U252" s="176">
        <v>0</v>
      </c>
      <c r="V252" s="175" t="s">
        <v>241</v>
      </c>
      <c r="W252" s="176">
        <v>0</v>
      </c>
      <c r="X252" s="175" t="s">
        <v>241</v>
      </c>
      <c r="Y252" s="176">
        <v>0</v>
      </c>
      <c r="Z252" s="175" t="s">
        <v>241</v>
      </c>
      <c r="AA252" s="176">
        <v>0</v>
      </c>
      <c r="AB252" s="175" t="s">
        <v>246</v>
      </c>
      <c r="AC252" s="176" t="s">
        <v>473</v>
      </c>
      <c r="AD252" s="100">
        <v>0</v>
      </c>
      <c r="AE252" s="101">
        <v>0</v>
      </c>
      <c r="AF252" s="100">
        <v>0</v>
      </c>
      <c r="AG252" s="101">
        <v>0</v>
      </c>
      <c r="AH252" s="100">
        <v>0</v>
      </c>
      <c r="AI252" s="28">
        <v>0</v>
      </c>
      <c r="AJ252" s="175" t="s">
        <v>239</v>
      </c>
      <c r="AK252" s="176">
        <v>0</v>
      </c>
      <c r="AL252" s="100">
        <v>0</v>
      </c>
      <c r="AM252" s="101">
        <v>5.914</v>
      </c>
      <c r="AN252" s="100">
        <v>0</v>
      </c>
      <c r="AO252" s="101">
        <v>0</v>
      </c>
      <c r="AP252" s="175" t="s">
        <v>293</v>
      </c>
      <c r="AQ252" s="176" t="s">
        <v>744</v>
      </c>
      <c r="AR252" s="100">
        <v>36.42</v>
      </c>
      <c r="AS252" s="101">
        <v>21.613</v>
      </c>
      <c r="AT252" s="100">
        <v>0</v>
      </c>
      <c r="AU252" s="101">
        <v>0</v>
      </c>
      <c r="AV252" s="100">
        <v>0</v>
      </c>
      <c r="AW252" s="101">
        <v>22.222</v>
      </c>
      <c r="AX252" s="100">
        <v>0</v>
      </c>
      <c r="AY252" s="101">
        <v>4.272</v>
      </c>
      <c r="AZ252" s="100">
        <v>0</v>
      </c>
      <c r="BA252" s="101">
        <v>0</v>
      </c>
      <c r="BB252" s="100">
        <v>0</v>
      </c>
      <c r="BC252" s="101">
        <v>0</v>
      </c>
      <c r="BD252" s="184">
        <v>0</v>
      </c>
      <c r="BE252" s="101">
        <v>0</v>
      </c>
    </row>
    <row r="253" spans="1:57" ht="12.75">
      <c r="A253" s="38" t="s">
        <v>8</v>
      </c>
      <c r="B253" s="1" t="s">
        <v>211</v>
      </c>
      <c r="C253" s="65" t="s">
        <v>210</v>
      </c>
      <c r="D253" s="100">
        <v>50</v>
      </c>
      <c r="E253" s="100">
        <v>48</v>
      </c>
      <c r="F253" s="100">
        <v>50</v>
      </c>
      <c r="G253" s="101">
        <v>48</v>
      </c>
      <c r="H253" s="100">
        <v>0</v>
      </c>
      <c r="I253" s="101">
        <v>0</v>
      </c>
      <c r="J253" s="100">
        <v>50</v>
      </c>
      <c r="K253" s="101">
        <v>58</v>
      </c>
      <c r="L253" s="100">
        <v>50</v>
      </c>
      <c r="M253" s="101">
        <v>63</v>
      </c>
      <c r="N253" s="175" t="s">
        <v>227</v>
      </c>
      <c r="O253" s="237" t="s">
        <v>703</v>
      </c>
      <c r="P253" s="175" t="s">
        <v>227</v>
      </c>
      <c r="Q253" s="176">
        <v>24</v>
      </c>
      <c r="R253" s="175" t="s">
        <v>238</v>
      </c>
      <c r="S253" s="176" t="s">
        <v>238</v>
      </c>
      <c r="T253" s="175" t="s">
        <v>238</v>
      </c>
      <c r="U253" s="176" t="s">
        <v>238</v>
      </c>
      <c r="V253" s="175" t="s">
        <v>241</v>
      </c>
      <c r="W253" s="176">
        <v>0</v>
      </c>
      <c r="X253" s="175" t="s">
        <v>241</v>
      </c>
      <c r="Y253" s="176">
        <v>0</v>
      </c>
      <c r="Z253" s="175" t="s">
        <v>241</v>
      </c>
      <c r="AA253" s="176">
        <v>0</v>
      </c>
      <c r="AB253" s="175" t="s">
        <v>241</v>
      </c>
      <c r="AC253" s="176">
        <v>0</v>
      </c>
      <c r="AD253" s="100">
        <v>0</v>
      </c>
      <c r="AE253" s="101">
        <v>0</v>
      </c>
      <c r="AF253" s="100">
        <v>0</v>
      </c>
      <c r="AG253" s="101">
        <v>0</v>
      </c>
      <c r="AH253" s="100">
        <v>0</v>
      </c>
      <c r="AI253" s="28">
        <v>0</v>
      </c>
      <c r="AJ253" s="100">
        <v>0</v>
      </c>
      <c r="AK253" s="101">
        <v>0</v>
      </c>
      <c r="AL253" s="100">
        <v>0</v>
      </c>
      <c r="AM253" s="101">
        <v>0</v>
      </c>
      <c r="AN253" s="100">
        <v>0</v>
      </c>
      <c r="AO253" s="101">
        <v>0</v>
      </c>
      <c r="AP253" s="100">
        <v>0</v>
      </c>
      <c r="AQ253" s="101">
        <v>0</v>
      </c>
      <c r="AR253" s="100">
        <v>0</v>
      </c>
      <c r="AS253" s="101">
        <v>0</v>
      </c>
      <c r="AT253" s="100">
        <v>0</v>
      </c>
      <c r="AU253" s="101">
        <v>0</v>
      </c>
      <c r="AV253" s="100">
        <v>30</v>
      </c>
      <c r="AW253" s="101">
        <v>120</v>
      </c>
      <c r="AX253" s="100">
        <v>0</v>
      </c>
      <c r="AY253" s="101">
        <v>0</v>
      </c>
      <c r="AZ253" s="100">
        <v>0</v>
      </c>
      <c r="BA253" s="101">
        <v>0</v>
      </c>
      <c r="BB253" s="100">
        <v>30</v>
      </c>
      <c r="BC253" s="101">
        <v>46.5</v>
      </c>
      <c r="BD253" s="184">
        <v>0</v>
      </c>
      <c r="BE253" s="101">
        <v>0</v>
      </c>
    </row>
    <row r="254" spans="1:57" ht="12.75">
      <c r="A254" s="39"/>
      <c r="B254" s="2"/>
      <c r="C254" s="66" t="s">
        <v>148</v>
      </c>
      <c r="D254" s="95">
        <v>13.5</v>
      </c>
      <c r="E254" s="95">
        <v>26.084</v>
      </c>
      <c r="F254" s="175" t="s">
        <v>239</v>
      </c>
      <c r="G254" s="176">
        <v>25.807</v>
      </c>
      <c r="H254" s="175" t="s">
        <v>241</v>
      </c>
      <c r="I254" s="176">
        <v>0</v>
      </c>
      <c r="J254" s="175" t="s">
        <v>239</v>
      </c>
      <c r="K254" s="176">
        <v>28.82</v>
      </c>
      <c r="L254" s="175" t="s">
        <v>239</v>
      </c>
      <c r="M254" s="176" t="s">
        <v>701</v>
      </c>
      <c r="N254" s="175" t="s">
        <v>243</v>
      </c>
      <c r="O254" s="237" t="s">
        <v>704</v>
      </c>
      <c r="P254" s="175" t="s">
        <v>243</v>
      </c>
      <c r="Q254" s="176">
        <v>5.166</v>
      </c>
      <c r="R254" s="175" t="s">
        <v>282</v>
      </c>
      <c r="S254" s="176" t="s">
        <v>717</v>
      </c>
      <c r="T254" s="175" t="s">
        <v>282</v>
      </c>
      <c r="U254" s="176" t="s">
        <v>717</v>
      </c>
      <c r="V254" s="175" t="s">
        <v>241</v>
      </c>
      <c r="W254" s="176">
        <v>0</v>
      </c>
      <c r="X254" s="175" t="s">
        <v>241</v>
      </c>
      <c r="Y254" s="176">
        <v>0</v>
      </c>
      <c r="Z254" s="175" t="s">
        <v>241</v>
      </c>
      <c r="AA254" s="176">
        <v>0</v>
      </c>
      <c r="AB254" s="175" t="s">
        <v>241</v>
      </c>
      <c r="AC254" s="176">
        <v>0</v>
      </c>
      <c r="AD254" s="100">
        <v>0</v>
      </c>
      <c r="AE254" s="101">
        <v>0</v>
      </c>
      <c r="AF254" s="100">
        <v>0</v>
      </c>
      <c r="AG254" s="101">
        <v>0</v>
      </c>
      <c r="AH254" s="100">
        <v>0</v>
      </c>
      <c r="AI254" s="28">
        <v>0</v>
      </c>
      <c r="AJ254" s="100">
        <v>0</v>
      </c>
      <c r="AK254" s="101">
        <v>0</v>
      </c>
      <c r="AL254" s="100">
        <v>0</v>
      </c>
      <c r="AM254" s="101">
        <v>0</v>
      </c>
      <c r="AN254" s="100">
        <v>0</v>
      </c>
      <c r="AO254" s="101">
        <v>0</v>
      </c>
      <c r="AP254" s="100">
        <v>0</v>
      </c>
      <c r="AQ254" s="101">
        <v>0</v>
      </c>
      <c r="AR254" s="100">
        <v>0</v>
      </c>
      <c r="AS254" s="101">
        <v>0</v>
      </c>
      <c r="AT254" s="100">
        <v>0</v>
      </c>
      <c r="AU254" s="101">
        <v>0</v>
      </c>
      <c r="AV254" s="175" t="s">
        <v>407</v>
      </c>
      <c r="AW254" s="176">
        <v>32.625</v>
      </c>
      <c r="AX254" s="100">
        <v>0</v>
      </c>
      <c r="AY254" s="101">
        <v>0</v>
      </c>
      <c r="AZ254" s="100">
        <v>0</v>
      </c>
      <c r="BA254" s="101">
        <v>0</v>
      </c>
      <c r="BB254" s="175" t="s">
        <v>297</v>
      </c>
      <c r="BC254" s="101">
        <v>13.791</v>
      </c>
      <c r="BD254" s="184">
        <v>0</v>
      </c>
      <c r="BE254" s="101">
        <v>0</v>
      </c>
    </row>
    <row r="255" spans="1:57" ht="12.75">
      <c r="A255" s="38" t="s">
        <v>9</v>
      </c>
      <c r="B255" s="1" t="s">
        <v>150</v>
      </c>
      <c r="C255" s="65" t="s">
        <v>152</v>
      </c>
      <c r="D255" s="100">
        <v>0</v>
      </c>
      <c r="E255" s="100">
        <v>0</v>
      </c>
      <c r="F255" s="100">
        <v>0</v>
      </c>
      <c r="G255" s="101">
        <v>0</v>
      </c>
      <c r="H255" s="100">
        <v>0</v>
      </c>
      <c r="I255" s="101">
        <v>0</v>
      </c>
      <c r="J255" s="100">
        <v>0</v>
      </c>
      <c r="K255" s="101">
        <v>0</v>
      </c>
      <c r="L255" s="100">
        <v>0</v>
      </c>
      <c r="M255" s="101">
        <v>0</v>
      </c>
      <c r="N255" s="175" t="s">
        <v>241</v>
      </c>
      <c r="O255" s="176">
        <v>0</v>
      </c>
      <c r="P255" s="175" t="s">
        <v>241</v>
      </c>
      <c r="Q255" s="176">
        <v>0</v>
      </c>
      <c r="R255" s="175" t="s">
        <v>241</v>
      </c>
      <c r="S255" s="176">
        <v>0</v>
      </c>
      <c r="T255" s="175" t="s">
        <v>241</v>
      </c>
      <c r="U255" s="176">
        <v>0</v>
      </c>
      <c r="V255" s="175" t="s">
        <v>241</v>
      </c>
      <c r="W255" s="176">
        <v>0</v>
      </c>
      <c r="X255" s="175" t="s">
        <v>241</v>
      </c>
      <c r="Y255" s="176">
        <v>0</v>
      </c>
      <c r="Z255" s="175" t="s">
        <v>241</v>
      </c>
      <c r="AA255" s="176">
        <v>0</v>
      </c>
      <c r="AB255" s="175" t="s">
        <v>241</v>
      </c>
      <c r="AC255" s="176">
        <v>0</v>
      </c>
      <c r="AD255" s="100">
        <v>0</v>
      </c>
      <c r="AE255" s="101">
        <v>0</v>
      </c>
      <c r="AF255" s="100">
        <v>0</v>
      </c>
      <c r="AG255" s="101">
        <v>0</v>
      </c>
      <c r="AH255" s="100">
        <v>0</v>
      </c>
      <c r="AI255" s="28">
        <v>0</v>
      </c>
      <c r="AJ255" s="100">
        <v>0</v>
      </c>
      <c r="AK255" s="101">
        <v>0</v>
      </c>
      <c r="AL255" s="100">
        <v>0</v>
      </c>
      <c r="AM255" s="101">
        <v>0</v>
      </c>
      <c r="AN255" s="100">
        <v>0</v>
      </c>
      <c r="AO255" s="101">
        <v>0</v>
      </c>
      <c r="AP255" s="100">
        <v>0</v>
      </c>
      <c r="AQ255" s="101">
        <v>0</v>
      </c>
      <c r="AR255" s="100">
        <v>0</v>
      </c>
      <c r="AS255" s="101">
        <v>0</v>
      </c>
      <c r="AT255" s="100">
        <v>0</v>
      </c>
      <c r="AU255" s="101">
        <v>0</v>
      </c>
      <c r="AV255" s="100">
        <v>0</v>
      </c>
      <c r="AW255" s="101">
        <v>0</v>
      </c>
      <c r="AX255" s="100">
        <v>0</v>
      </c>
      <c r="AY255" s="101">
        <v>0</v>
      </c>
      <c r="AZ255" s="100">
        <v>0</v>
      </c>
      <c r="BA255" s="101">
        <v>0</v>
      </c>
      <c r="BB255" s="100">
        <v>0</v>
      </c>
      <c r="BC255" s="101">
        <v>0</v>
      </c>
      <c r="BD255" s="184">
        <v>0</v>
      </c>
      <c r="BE255" s="101">
        <v>0</v>
      </c>
    </row>
    <row r="256" spans="1:57" ht="12.75">
      <c r="A256" s="39"/>
      <c r="B256" s="2" t="s">
        <v>151</v>
      </c>
      <c r="C256" s="66" t="s">
        <v>148</v>
      </c>
      <c r="D256" s="100">
        <v>0</v>
      </c>
      <c r="E256" s="100">
        <v>0</v>
      </c>
      <c r="F256" s="100">
        <v>0</v>
      </c>
      <c r="G256" s="101">
        <v>0</v>
      </c>
      <c r="H256" s="100">
        <v>0</v>
      </c>
      <c r="I256" s="101">
        <v>0</v>
      </c>
      <c r="J256" s="100">
        <v>0</v>
      </c>
      <c r="K256" s="101">
        <v>0</v>
      </c>
      <c r="L256" s="100">
        <v>0</v>
      </c>
      <c r="M256" s="101">
        <v>0</v>
      </c>
      <c r="N256" s="175" t="s">
        <v>241</v>
      </c>
      <c r="O256" s="176">
        <v>0</v>
      </c>
      <c r="P256" s="175" t="s">
        <v>241</v>
      </c>
      <c r="Q256" s="176">
        <v>0</v>
      </c>
      <c r="R256" s="175" t="s">
        <v>241</v>
      </c>
      <c r="S256" s="176">
        <v>0</v>
      </c>
      <c r="T256" s="175" t="s">
        <v>241</v>
      </c>
      <c r="U256" s="176">
        <v>0</v>
      </c>
      <c r="V256" s="175" t="s">
        <v>241</v>
      </c>
      <c r="W256" s="176">
        <v>0</v>
      </c>
      <c r="X256" s="175" t="s">
        <v>241</v>
      </c>
      <c r="Y256" s="176">
        <v>0</v>
      </c>
      <c r="Z256" s="175" t="s">
        <v>241</v>
      </c>
      <c r="AA256" s="176">
        <v>0</v>
      </c>
      <c r="AB256" s="175" t="s">
        <v>241</v>
      </c>
      <c r="AC256" s="176">
        <v>0</v>
      </c>
      <c r="AD256" s="100">
        <v>0</v>
      </c>
      <c r="AE256" s="101">
        <v>0</v>
      </c>
      <c r="AF256" s="100">
        <v>0</v>
      </c>
      <c r="AG256" s="101">
        <v>0</v>
      </c>
      <c r="AH256" s="100">
        <v>0</v>
      </c>
      <c r="AI256" s="28">
        <v>0</v>
      </c>
      <c r="AJ256" s="100">
        <v>0</v>
      </c>
      <c r="AK256" s="101">
        <v>0</v>
      </c>
      <c r="AL256" s="100">
        <v>0</v>
      </c>
      <c r="AM256" s="101">
        <v>0</v>
      </c>
      <c r="AN256" s="100">
        <v>0</v>
      </c>
      <c r="AO256" s="101">
        <v>0</v>
      </c>
      <c r="AP256" s="100">
        <v>0</v>
      </c>
      <c r="AQ256" s="101">
        <v>0</v>
      </c>
      <c r="AR256" s="100">
        <v>0</v>
      </c>
      <c r="AS256" s="101">
        <v>0</v>
      </c>
      <c r="AT256" s="100">
        <v>0</v>
      </c>
      <c r="AU256" s="101">
        <v>0</v>
      </c>
      <c r="AV256" s="100">
        <v>0</v>
      </c>
      <c r="AW256" s="101">
        <v>0</v>
      </c>
      <c r="AX256" s="100">
        <v>0</v>
      </c>
      <c r="AY256" s="101">
        <v>0</v>
      </c>
      <c r="AZ256" s="100">
        <v>0</v>
      </c>
      <c r="BA256" s="101">
        <v>0</v>
      </c>
      <c r="BB256" s="100">
        <v>0</v>
      </c>
      <c r="BC256" s="101">
        <v>0</v>
      </c>
      <c r="BD256" s="184">
        <v>0</v>
      </c>
      <c r="BE256" s="101">
        <v>0</v>
      </c>
    </row>
    <row r="257" spans="1:57" ht="12.75">
      <c r="A257" s="38" t="s">
        <v>153</v>
      </c>
      <c r="B257" s="1" t="s">
        <v>154</v>
      </c>
      <c r="C257" s="65" t="s">
        <v>155</v>
      </c>
      <c r="D257" s="100">
        <v>0</v>
      </c>
      <c r="E257" s="100">
        <v>0</v>
      </c>
      <c r="F257" s="100">
        <v>0</v>
      </c>
      <c r="G257" s="101">
        <v>0</v>
      </c>
      <c r="H257" s="100">
        <v>0</v>
      </c>
      <c r="I257" s="101">
        <v>0</v>
      </c>
      <c r="J257" s="100">
        <v>0</v>
      </c>
      <c r="K257" s="101">
        <v>0</v>
      </c>
      <c r="L257" s="100">
        <v>0</v>
      </c>
      <c r="M257" s="101">
        <v>0</v>
      </c>
      <c r="N257" s="175" t="s">
        <v>241</v>
      </c>
      <c r="O257" s="176">
        <v>0</v>
      </c>
      <c r="P257" s="175" t="s">
        <v>241</v>
      </c>
      <c r="Q257" s="176">
        <v>0</v>
      </c>
      <c r="R257" s="175" t="s">
        <v>241</v>
      </c>
      <c r="S257" s="176">
        <v>0</v>
      </c>
      <c r="T257" s="175" t="s">
        <v>241</v>
      </c>
      <c r="U257" s="176">
        <v>0</v>
      </c>
      <c r="V257" s="175" t="s">
        <v>241</v>
      </c>
      <c r="W257" s="176">
        <v>0</v>
      </c>
      <c r="X257" s="175" t="s">
        <v>241</v>
      </c>
      <c r="Y257" s="176">
        <v>0</v>
      </c>
      <c r="Z257" s="175" t="s">
        <v>241</v>
      </c>
      <c r="AA257" s="176">
        <v>0</v>
      </c>
      <c r="AB257" s="175" t="s">
        <v>241</v>
      </c>
      <c r="AC257" s="176">
        <v>0</v>
      </c>
      <c r="AD257" s="100">
        <v>0</v>
      </c>
      <c r="AE257" s="101">
        <v>0</v>
      </c>
      <c r="AF257" s="100">
        <v>0</v>
      </c>
      <c r="AG257" s="101">
        <v>0</v>
      </c>
      <c r="AH257" s="100">
        <v>0</v>
      </c>
      <c r="AI257" s="28">
        <v>0</v>
      </c>
      <c r="AJ257" s="100">
        <v>0</v>
      </c>
      <c r="AK257" s="101">
        <v>0</v>
      </c>
      <c r="AL257" s="100">
        <v>0</v>
      </c>
      <c r="AM257" s="101">
        <v>0</v>
      </c>
      <c r="AN257" s="100">
        <v>0</v>
      </c>
      <c r="AO257" s="101">
        <v>0</v>
      </c>
      <c r="AP257" s="100">
        <v>0</v>
      </c>
      <c r="AQ257" s="101">
        <v>0</v>
      </c>
      <c r="AR257" s="100">
        <v>0</v>
      </c>
      <c r="AS257" s="101">
        <v>0</v>
      </c>
      <c r="AT257" s="100">
        <v>0</v>
      </c>
      <c r="AU257" s="101">
        <v>0</v>
      </c>
      <c r="AV257" s="100">
        <v>0</v>
      </c>
      <c r="AW257" s="101">
        <v>0</v>
      </c>
      <c r="AX257" s="100">
        <v>0</v>
      </c>
      <c r="AY257" s="101">
        <v>0</v>
      </c>
      <c r="AZ257" s="100">
        <v>0</v>
      </c>
      <c r="BA257" s="101">
        <v>0</v>
      </c>
      <c r="BB257" s="100">
        <v>0</v>
      </c>
      <c r="BC257" s="101">
        <v>0</v>
      </c>
      <c r="BD257" s="184">
        <v>0</v>
      </c>
      <c r="BE257" s="101">
        <v>0</v>
      </c>
    </row>
    <row r="258" spans="1:57" ht="12.75">
      <c r="A258" s="39"/>
      <c r="B258" s="2"/>
      <c r="C258" s="66" t="s">
        <v>148</v>
      </c>
      <c r="D258" s="100">
        <v>0</v>
      </c>
      <c r="E258" s="100">
        <v>0</v>
      </c>
      <c r="F258" s="100">
        <v>0</v>
      </c>
      <c r="G258" s="101">
        <v>0</v>
      </c>
      <c r="H258" s="100">
        <v>0</v>
      </c>
      <c r="I258" s="101">
        <v>0</v>
      </c>
      <c r="J258" s="100">
        <v>0</v>
      </c>
      <c r="K258" s="101">
        <v>0</v>
      </c>
      <c r="L258" s="100">
        <v>0</v>
      </c>
      <c r="M258" s="101">
        <v>0</v>
      </c>
      <c r="N258" s="175" t="s">
        <v>241</v>
      </c>
      <c r="O258" s="176">
        <v>0</v>
      </c>
      <c r="P258" s="175" t="s">
        <v>241</v>
      </c>
      <c r="Q258" s="176">
        <v>0</v>
      </c>
      <c r="R258" s="175" t="s">
        <v>241</v>
      </c>
      <c r="S258" s="176">
        <v>0</v>
      </c>
      <c r="T258" s="175" t="s">
        <v>241</v>
      </c>
      <c r="U258" s="176">
        <v>0</v>
      </c>
      <c r="V258" s="175" t="s">
        <v>241</v>
      </c>
      <c r="W258" s="176">
        <v>0</v>
      </c>
      <c r="X258" s="175" t="s">
        <v>241</v>
      </c>
      <c r="Y258" s="176">
        <v>0</v>
      </c>
      <c r="Z258" s="175" t="s">
        <v>241</v>
      </c>
      <c r="AA258" s="176">
        <v>0</v>
      </c>
      <c r="AB258" s="175" t="s">
        <v>241</v>
      </c>
      <c r="AC258" s="176">
        <v>0</v>
      </c>
      <c r="AD258" s="100">
        <v>0</v>
      </c>
      <c r="AE258" s="101">
        <v>0</v>
      </c>
      <c r="AF258" s="100">
        <v>0</v>
      </c>
      <c r="AG258" s="101">
        <v>0</v>
      </c>
      <c r="AH258" s="100">
        <v>0</v>
      </c>
      <c r="AI258" s="28">
        <v>0</v>
      </c>
      <c r="AJ258" s="100">
        <v>0</v>
      </c>
      <c r="AK258" s="101">
        <v>0</v>
      </c>
      <c r="AL258" s="100">
        <v>0</v>
      </c>
      <c r="AM258" s="101">
        <v>0</v>
      </c>
      <c r="AN258" s="100">
        <v>0</v>
      </c>
      <c r="AO258" s="101">
        <v>0</v>
      </c>
      <c r="AP258" s="100">
        <v>0</v>
      </c>
      <c r="AQ258" s="101">
        <v>0</v>
      </c>
      <c r="AR258" s="100">
        <v>0</v>
      </c>
      <c r="AS258" s="101">
        <v>0</v>
      </c>
      <c r="AT258" s="100">
        <v>0</v>
      </c>
      <c r="AU258" s="101">
        <v>0</v>
      </c>
      <c r="AV258" s="100">
        <v>0</v>
      </c>
      <c r="AW258" s="101">
        <v>0</v>
      </c>
      <c r="AX258" s="100">
        <v>0</v>
      </c>
      <c r="AY258" s="101">
        <v>0</v>
      </c>
      <c r="AZ258" s="100">
        <v>0</v>
      </c>
      <c r="BA258" s="101">
        <v>0</v>
      </c>
      <c r="BB258" s="100">
        <v>0</v>
      </c>
      <c r="BC258" s="101">
        <v>0</v>
      </c>
      <c r="BD258" s="184">
        <v>0</v>
      </c>
      <c r="BE258" s="101">
        <v>0</v>
      </c>
    </row>
    <row r="259" spans="1:57" ht="12.75">
      <c r="A259" s="38" t="s">
        <v>13</v>
      </c>
      <c r="B259" s="1" t="s">
        <v>156</v>
      </c>
      <c r="C259" s="65" t="s">
        <v>205</v>
      </c>
      <c r="D259" s="100">
        <v>0</v>
      </c>
      <c r="E259" s="100">
        <v>0</v>
      </c>
      <c r="F259" s="100">
        <v>0</v>
      </c>
      <c r="G259" s="101">
        <v>0</v>
      </c>
      <c r="H259" s="100">
        <v>0</v>
      </c>
      <c r="I259" s="101">
        <v>0</v>
      </c>
      <c r="J259" s="100">
        <v>0</v>
      </c>
      <c r="K259" s="101">
        <v>0</v>
      </c>
      <c r="L259" s="100">
        <v>0</v>
      </c>
      <c r="M259" s="101">
        <v>0</v>
      </c>
      <c r="N259" s="175" t="s">
        <v>241</v>
      </c>
      <c r="O259" s="176">
        <v>0</v>
      </c>
      <c r="P259" s="175" t="s">
        <v>241</v>
      </c>
      <c r="Q259" s="176">
        <v>0</v>
      </c>
      <c r="R259" s="175" t="s">
        <v>241</v>
      </c>
      <c r="S259" s="176">
        <v>0</v>
      </c>
      <c r="T259" s="175" t="s">
        <v>241</v>
      </c>
      <c r="U259" s="176">
        <v>0</v>
      </c>
      <c r="V259" s="175" t="s">
        <v>241</v>
      </c>
      <c r="W259" s="176">
        <v>0</v>
      </c>
      <c r="X259" s="175" t="s">
        <v>241</v>
      </c>
      <c r="Y259" s="176">
        <v>0</v>
      </c>
      <c r="Z259" s="175" t="s">
        <v>241</v>
      </c>
      <c r="AA259" s="176">
        <v>0</v>
      </c>
      <c r="AB259" s="175" t="s">
        <v>241</v>
      </c>
      <c r="AC259" s="176">
        <v>0</v>
      </c>
      <c r="AD259" s="100">
        <v>0</v>
      </c>
      <c r="AE259" s="101">
        <v>0</v>
      </c>
      <c r="AF259" s="100">
        <v>0</v>
      </c>
      <c r="AG259" s="101">
        <v>140</v>
      </c>
      <c r="AH259" s="100">
        <v>0</v>
      </c>
      <c r="AI259" s="28">
        <v>0</v>
      </c>
      <c r="AJ259" s="100">
        <v>0</v>
      </c>
      <c r="AK259" s="101">
        <v>0</v>
      </c>
      <c r="AL259" s="100">
        <v>0</v>
      </c>
      <c r="AM259" s="101">
        <v>0</v>
      </c>
      <c r="AN259" s="100">
        <v>0</v>
      </c>
      <c r="AO259" s="101">
        <v>0</v>
      </c>
      <c r="AP259" s="100">
        <v>0</v>
      </c>
      <c r="AQ259" s="101">
        <v>0</v>
      </c>
      <c r="AR259" s="100">
        <v>0</v>
      </c>
      <c r="AS259" s="101">
        <v>0</v>
      </c>
      <c r="AT259" s="100">
        <v>0</v>
      </c>
      <c r="AU259" s="101">
        <v>0</v>
      </c>
      <c r="AV259" s="100">
        <v>0</v>
      </c>
      <c r="AW259" s="101">
        <v>0</v>
      </c>
      <c r="AX259" s="100">
        <v>0</v>
      </c>
      <c r="AY259" s="101">
        <v>0</v>
      </c>
      <c r="AZ259" s="100">
        <v>0</v>
      </c>
      <c r="BA259" s="101">
        <v>0</v>
      </c>
      <c r="BB259" s="100">
        <v>0</v>
      </c>
      <c r="BC259" s="101">
        <v>0</v>
      </c>
      <c r="BD259" s="184">
        <v>0</v>
      </c>
      <c r="BE259" s="101">
        <v>0</v>
      </c>
    </row>
    <row r="260" spans="1:57" ht="12.75">
      <c r="A260" s="39"/>
      <c r="B260" s="2" t="s">
        <v>157</v>
      </c>
      <c r="C260" s="66" t="s">
        <v>148</v>
      </c>
      <c r="D260" s="100">
        <v>0</v>
      </c>
      <c r="E260" s="100">
        <v>0</v>
      </c>
      <c r="F260" s="100">
        <v>0</v>
      </c>
      <c r="G260" s="101">
        <v>0</v>
      </c>
      <c r="H260" s="100">
        <v>0</v>
      </c>
      <c r="I260" s="101">
        <v>0</v>
      </c>
      <c r="J260" s="100">
        <v>0</v>
      </c>
      <c r="K260" s="101">
        <v>0</v>
      </c>
      <c r="L260" s="100">
        <v>0</v>
      </c>
      <c r="M260" s="101">
        <v>0</v>
      </c>
      <c r="N260" s="175" t="s">
        <v>241</v>
      </c>
      <c r="O260" s="176">
        <v>0</v>
      </c>
      <c r="P260" s="175" t="s">
        <v>241</v>
      </c>
      <c r="Q260" s="176">
        <v>0</v>
      </c>
      <c r="R260" s="175" t="s">
        <v>241</v>
      </c>
      <c r="S260" s="176">
        <v>0</v>
      </c>
      <c r="T260" s="175" t="s">
        <v>241</v>
      </c>
      <c r="U260" s="176">
        <v>0</v>
      </c>
      <c r="V260" s="175" t="s">
        <v>241</v>
      </c>
      <c r="W260" s="176">
        <v>0</v>
      </c>
      <c r="X260" s="175" t="s">
        <v>241</v>
      </c>
      <c r="Y260" s="176">
        <v>0</v>
      </c>
      <c r="Z260" s="175" t="s">
        <v>241</v>
      </c>
      <c r="AA260" s="176">
        <v>0</v>
      </c>
      <c r="AB260" s="175" t="s">
        <v>241</v>
      </c>
      <c r="AC260" s="176">
        <v>0</v>
      </c>
      <c r="AD260" s="100">
        <v>0</v>
      </c>
      <c r="AE260" s="101">
        <v>0</v>
      </c>
      <c r="AF260" s="100">
        <v>0</v>
      </c>
      <c r="AG260" s="101">
        <v>7.627</v>
      </c>
      <c r="AH260" s="100">
        <v>0</v>
      </c>
      <c r="AI260" s="28">
        <v>0</v>
      </c>
      <c r="AJ260" s="100">
        <v>0</v>
      </c>
      <c r="AK260" s="101">
        <v>0</v>
      </c>
      <c r="AL260" s="100">
        <v>0</v>
      </c>
      <c r="AM260" s="101">
        <v>0</v>
      </c>
      <c r="AN260" s="100">
        <v>0</v>
      </c>
      <c r="AO260" s="101">
        <v>0</v>
      </c>
      <c r="AP260" s="100">
        <v>0</v>
      </c>
      <c r="AQ260" s="101">
        <v>0</v>
      </c>
      <c r="AR260" s="100">
        <v>0</v>
      </c>
      <c r="AS260" s="101">
        <v>0</v>
      </c>
      <c r="AT260" s="100">
        <v>0</v>
      </c>
      <c r="AU260" s="101">
        <v>0</v>
      </c>
      <c r="AV260" s="100">
        <v>0</v>
      </c>
      <c r="AW260" s="101">
        <v>0</v>
      </c>
      <c r="AX260" s="100">
        <v>0</v>
      </c>
      <c r="AY260" s="101">
        <v>0</v>
      </c>
      <c r="AZ260" s="100">
        <v>0</v>
      </c>
      <c r="BA260" s="101">
        <v>0</v>
      </c>
      <c r="BB260" s="100">
        <v>0</v>
      </c>
      <c r="BC260" s="101">
        <v>0</v>
      </c>
      <c r="BD260" s="184">
        <v>0</v>
      </c>
      <c r="BE260" s="101">
        <v>0</v>
      </c>
    </row>
    <row r="261" spans="1:57" ht="12.75">
      <c r="A261" s="38" t="s">
        <v>158</v>
      </c>
      <c r="B261" s="1" t="s">
        <v>206</v>
      </c>
      <c r="C261" s="65" t="s">
        <v>155</v>
      </c>
      <c r="D261" s="175">
        <v>0</v>
      </c>
      <c r="E261" s="175">
        <v>0</v>
      </c>
      <c r="F261" s="175">
        <v>0</v>
      </c>
      <c r="G261" s="176">
        <v>0</v>
      </c>
      <c r="H261" s="175">
        <v>0</v>
      </c>
      <c r="I261" s="176">
        <v>0</v>
      </c>
      <c r="J261" s="175">
        <v>0</v>
      </c>
      <c r="K261" s="176">
        <v>0</v>
      </c>
      <c r="L261" s="175" t="s">
        <v>241</v>
      </c>
      <c r="M261" s="176">
        <v>0</v>
      </c>
      <c r="N261" s="175" t="s">
        <v>241</v>
      </c>
      <c r="O261" s="176">
        <v>0</v>
      </c>
      <c r="P261" s="175" t="s">
        <v>241</v>
      </c>
      <c r="Q261" s="176">
        <v>0</v>
      </c>
      <c r="R261" s="175" t="s">
        <v>241</v>
      </c>
      <c r="S261" s="176">
        <v>0</v>
      </c>
      <c r="T261" s="175" t="s">
        <v>241</v>
      </c>
      <c r="U261" s="176">
        <v>0</v>
      </c>
      <c r="V261" s="175" t="s">
        <v>241</v>
      </c>
      <c r="W261" s="176">
        <v>0</v>
      </c>
      <c r="X261" s="175" t="s">
        <v>241</v>
      </c>
      <c r="Y261" s="176">
        <v>0</v>
      </c>
      <c r="Z261" s="175" t="s">
        <v>241</v>
      </c>
      <c r="AA261" s="176">
        <v>0</v>
      </c>
      <c r="AB261" s="175" t="s">
        <v>241</v>
      </c>
      <c r="AC261" s="176">
        <v>0</v>
      </c>
      <c r="AD261" s="100">
        <v>0</v>
      </c>
      <c r="AE261" s="101">
        <v>0</v>
      </c>
      <c r="AF261" s="100">
        <v>0</v>
      </c>
      <c r="AG261" s="101">
        <v>0</v>
      </c>
      <c r="AH261" s="100">
        <v>0</v>
      </c>
      <c r="AI261" s="28">
        <v>0</v>
      </c>
      <c r="AJ261" s="100">
        <v>0</v>
      </c>
      <c r="AK261" s="101">
        <v>0</v>
      </c>
      <c r="AL261" s="100">
        <v>0</v>
      </c>
      <c r="AM261" s="101">
        <v>0</v>
      </c>
      <c r="AN261" s="175" t="s">
        <v>241</v>
      </c>
      <c r="AO261" s="176">
        <v>0</v>
      </c>
      <c r="AP261" s="175" t="s">
        <v>241</v>
      </c>
      <c r="AQ261" s="176">
        <v>0</v>
      </c>
      <c r="AR261" s="175" t="s">
        <v>241</v>
      </c>
      <c r="AS261" s="176">
        <v>0</v>
      </c>
      <c r="AT261" s="175" t="s">
        <v>241</v>
      </c>
      <c r="AU261" s="176">
        <v>0</v>
      </c>
      <c r="AV261" s="175" t="s">
        <v>241</v>
      </c>
      <c r="AW261" s="176">
        <v>0</v>
      </c>
      <c r="AX261" s="100">
        <v>0</v>
      </c>
      <c r="AY261" s="101">
        <v>0</v>
      </c>
      <c r="AZ261" s="100">
        <v>0</v>
      </c>
      <c r="BA261" s="101">
        <v>0</v>
      </c>
      <c r="BB261" s="100">
        <v>0</v>
      </c>
      <c r="BC261" s="101">
        <v>0</v>
      </c>
      <c r="BD261" s="184">
        <v>0</v>
      </c>
      <c r="BE261" s="101">
        <v>0</v>
      </c>
    </row>
    <row r="262" spans="1:57" ht="12.75">
      <c r="A262" s="39"/>
      <c r="B262" s="2" t="s">
        <v>160</v>
      </c>
      <c r="C262" s="66" t="s">
        <v>148</v>
      </c>
      <c r="D262" s="175">
        <v>0</v>
      </c>
      <c r="E262" s="175">
        <v>0</v>
      </c>
      <c r="F262" s="175">
        <v>0</v>
      </c>
      <c r="G262" s="176">
        <v>0</v>
      </c>
      <c r="H262" s="175">
        <v>0</v>
      </c>
      <c r="I262" s="176">
        <v>0</v>
      </c>
      <c r="J262" s="175">
        <v>0</v>
      </c>
      <c r="K262" s="176">
        <v>0</v>
      </c>
      <c r="L262" s="175" t="s">
        <v>241</v>
      </c>
      <c r="M262" s="176">
        <v>0</v>
      </c>
      <c r="N262" s="175" t="s">
        <v>241</v>
      </c>
      <c r="O262" s="176">
        <v>0</v>
      </c>
      <c r="P262" s="175" t="s">
        <v>241</v>
      </c>
      <c r="Q262" s="176">
        <v>0</v>
      </c>
      <c r="R262" s="175" t="s">
        <v>241</v>
      </c>
      <c r="S262" s="176">
        <v>0</v>
      </c>
      <c r="T262" s="175" t="s">
        <v>241</v>
      </c>
      <c r="U262" s="176">
        <v>0</v>
      </c>
      <c r="V262" s="175" t="s">
        <v>241</v>
      </c>
      <c r="W262" s="176">
        <v>0</v>
      </c>
      <c r="X262" s="175" t="s">
        <v>241</v>
      </c>
      <c r="Y262" s="176">
        <v>0</v>
      </c>
      <c r="Z262" s="175" t="s">
        <v>241</v>
      </c>
      <c r="AA262" s="176">
        <v>0</v>
      </c>
      <c r="AB262" s="175" t="s">
        <v>241</v>
      </c>
      <c r="AC262" s="176">
        <v>0</v>
      </c>
      <c r="AD262" s="100">
        <v>0</v>
      </c>
      <c r="AE262" s="101">
        <v>0</v>
      </c>
      <c r="AF262" s="100">
        <v>0</v>
      </c>
      <c r="AG262" s="101">
        <v>0</v>
      </c>
      <c r="AH262" s="100">
        <v>0</v>
      </c>
      <c r="AI262" s="28">
        <v>0</v>
      </c>
      <c r="AJ262" s="100">
        <v>0</v>
      </c>
      <c r="AK262" s="101">
        <v>0</v>
      </c>
      <c r="AL262" s="100">
        <v>0</v>
      </c>
      <c r="AM262" s="101">
        <v>0</v>
      </c>
      <c r="AN262" s="175" t="s">
        <v>241</v>
      </c>
      <c r="AO262" s="176">
        <v>0</v>
      </c>
      <c r="AP262" s="175" t="s">
        <v>241</v>
      </c>
      <c r="AQ262" s="176">
        <v>0</v>
      </c>
      <c r="AR262" s="175" t="s">
        <v>241</v>
      </c>
      <c r="AS262" s="176">
        <v>0</v>
      </c>
      <c r="AT262" s="175" t="s">
        <v>241</v>
      </c>
      <c r="AU262" s="176">
        <v>0</v>
      </c>
      <c r="AV262" s="175" t="s">
        <v>241</v>
      </c>
      <c r="AW262" s="176">
        <v>0</v>
      </c>
      <c r="AX262" s="100">
        <v>0</v>
      </c>
      <c r="AY262" s="101">
        <v>0</v>
      </c>
      <c r="AZ262" s="100">
        <v>0</v>
      </c>
      <c r="BA262" s="101">
        <v>0</v>
      </c>
      <c r="BB262" s="100">
        <v>0</v>
      </c>
      <c r="BC262" s="101">
        <v>0</v>
      </c>
      <c r="BD262" s="184">
        <v>0</v>
      </c>
      <c r="BE262" s="101">
        <v>0</v>
      </c>
    </row>
    <row r="263" spans="1:57" ht="12.75">
      <c r="A263" s="38" t="s">
        <v>14</v>
      </c>
      <c r="B263" s="1" t="s">
        <v>161</v>
      </c>
      <c r="C263" s="65" t="s">
        <v>162</v>
      </c>
      <c r="D263" s="102">
        <v>1</v>
      </c>
      <c r="E263" s="102">
        <v>1</v>
      </c>
      <c r="F263" s="175">
        <v>0</v>
      </c>
      <c r="G263" s="176">
        <v>0</v>
      </c>
      <c r="H263" s="175">
        <v>0</v>
      </c>
      <c r="I263" s="176">
        <v>0</v>
      </c>
      <c r="J263" s="175">
        <v>0</v>
      </c>
      <c r="K263" s="176">
        <v>0</v>
      </c>
      <c r="L263" s="175" t="s">
        <v>241</v>
      </c>
      <c r="M263" s="176">
        <v>0</v>
      </c>
      <c r="N263" s="175" t="s">
        <v>241</v>
      </c>
      <c r="O263" s="176">
        <v>0</v>
      </c>
      <c r="P263" s="175" t="s">
        <v>241</v>
      </c>
      <c r="Q263" s="176">
        <v>0</v>
      </c>
      <c r="R263" s="175" t="s">
        <v>241</v>
      </c>
      <c r="S263" s="176">
        <v>0</v>
      </c>
      <c r="T263" s="175" t="s">
        <v>241</v>
      </c>
      <c r="U263" s="176">
        <v>0</v>
      </c>
      <c r="V263" s="175" t="s">
        <v>241</v>
      </c>
      <c r="W263" s="176">
        <v>0</v>
      </c>
      <c r="X263" s="175" t="s">
        <v>241</v>
      </c>
      <c r="Y263" s="176">
        <v>0</v>
      </c>
      <c r="Z263" s="175" t="s">
        <v>241</v>
      </c>
      <c r="AA263" s="176">
        <v>0</v>
      </c>
      <c r="AB263" s="175" t="s">
        <v>241</v>
      </c>
      <c r="AC263" s="176">
        <v>0</v>
      </c>
      <c r="AD263" s="100">
        <v>0</v>
      </c>
      <c r="AE263" s="101">
        <v>0</v>
      </c>
      <c r="AF263" s="100">
        <v>0</v>
      </c>
      <c r="AG263" s="101">
        <v>0</v>
      </c>
      <c r="AH263" s="100">
        <v>0</v>
      </c>
      <c r="AI263" s="28">
        <v>0</v>
      </c>
      <c r="AJ263" s="100">
        <v>0</v>
      </c>
      <c r="AK263" s="101">
        <v>0</v>
      </c>
      <c r="AL263" s="100">
        <v>0</v>
      </c>
      <c r="AM263" s="101">
        <v>0</v>
      </c>
      <c r="AN263" s="175" t="s">
        <v>241</v>
      </c>
      <c r="AO263" s="176">
        <v>0</v>
      </c>
      <c r="AP263" s="175" t="s">
        <v>241</v>
      </c>
      <c r="AQ263" s="176">
        <v>0</v>
      </c>
      <c r="AR263" s="175" t="s">
        <v>241</v>
      </c>
      <c r="AS263" s="176">
        <v>0</v>
      </c>
      <c r="AT263" s="175" t="s">
        <v>241</v>
      </c>
      <c r="AU263" s="176">
        <v>0</v>
      </c>
      <c r="AV263" s="175" t="s">
        <v>241</v>
      </c>
      <c r="AW263" s="176">
        <v>0</v>
      </c>
      <c r="AX263" s="100">
        <v>0</v>
      </c>
      <c r="AY263" s="101">
        <v>0</v>
      </c>
      <c r="AZ263" s="100">
        <v>0</v>
      </c>
      <c r="BA263" s="101">
        <v>0</v>
      </c>
      <c r="BB263" s="100">
        <v>0</v>
      </c>
      <c r="BC263" s="101">
        <v>0</v>
      </c>
      <c r="BD263" s="184">
        <v>0</v>
      </c>
      <c r="BE263" s="101">
        <v>0</v>
      </c>
    </row>
    <row r="264" spans="1:57" ht="12.75">
      <c r="A264" s="39"/>
      <c r="B264" s="2"/>
      <c r="C264" s="66" t="s">
        <v>148</v>
      </c>
      <c r="D264" s="95">
        <v>1.5</v>
      </c>
      <c r="E264" s="95">
        <v>1.5</v>
      </c>
      <c r="F264" s="175">
        <v>0</v>
      </c>
      <c r="G264" s="176">
        <v>0</v>
      </c>
      <c r="H264" s="175">
        <v>0</v>
      </c>
      <c r="I264" s="176">
        <v>0</v>
      </c>
      <c r="J264" s="175">
        <v>0</v>
      </c>
      <c r="K264" s="176">
        <v>0</v>
      </c>
      <c r="L264" s="175" t="s">
        <v>241</v>
      </c>
      <c r="M264" s="176">
        <v>0</v>
      </c>
      <c r="N264" s="175" t="s">
        <v>241</v>
      </c>
      <c r="O264" s="176">
        <v>0</v>
      </c>
      <c r="P264" s="175" t="s">
        <v>241</v>
      </c>
      <c r="Q264" s="176">
        <v>0</v>
      </c>
      <c r="R264" s="175" t="s">
        <v>241</v>
      </c>
      <c r="S264" s="176">
        <v>0</v>
      </c>
      <c r="T264" s="175" t="s">
        <v>241</v>
      </c>
      <c r="U264" s="176">
        <v>0</v>
      </c>
      <c r="V264" s="175" t="s">
        <v>241</v>
      </c>
      <c r="W264" s="176">
        <v>0</v>
      </c>
      <c r="X264" s="175" t="s">
        <v>241</v>
      </c>
      <c r="Y264" s="176">
        <v>0</v>
      </c>
      <c r="Z264" s="175" t="s">
        <v>241</v>
      </c>
      <c r="AA264" s="176">
        <v>0</v>
      </c>
      <c r="AB264" s="175" t="s">
        <v>241</v>
      </c>
      <c r="AC264" s="176">
        <v>0</v>
      </c>
      <c r="AD264" s="100">
        <v>0</v>
      </c>
      <c r="AE264" s="101">
        <v>0</v>
      </c>
      <c r="AF264" s="100">
        <v>0</v>
      </c>
      <c r="AG264" s="101">
        <v>0</v>
      </c>
      <c r="AH264" s="100">
        <v>0</v>
      </c>
      <c r="AI264" s="28">
        <v>0</v>
      </c>
      <c r="AJ264" s="100">
        <v>0</v>
      </c>
      <c r="AK264" s="101">
        <v>0</v>
      </c>
      <c r="AL264" s="100">
        <v>0</v>
      </c>
      <c r="AM264" s="101">
        <v>0</v>
      </c>
      <c r="AN264" s="175" t="s">
        <v>241</v>
      </c>
      <c r="AO264" s="176">
        <v>0</v>
      </c>
      <c r="AP264" s="175" t="s">
        <v>241</v>
      </c>
      <c r="AQ264" s="176">
        <v>0</v>
      </c>
      <c r="AR264" s="175" t="s">
        <v>241</v>
      </c>
      <c r="AS264" s="176">
        <v>0</v>
      </c>
      <c r="AT264" s="175" t="s">
        <v>241</v>
      </c>
      <c r="AU264" s="176">
        <v>0</v>
      </c>
      <c r="AV264" s="175" t="s">
        <v>241</v>
      </c>
      <c r="AW264" s="176">
        <v>0</v>
      </c>
      <c r="AX264" s="100">
        <v>0</v>
      </c>
      <c r="AY264" s="101">
        <v>0</v>
      </c>
      <c r="AZ264" s="100">
        <v>0</v>
      </c>
      <c r="BA264" s="101">
        <v>0</v>
      </c>
      <c r="BB264" s="100">
        <v>0</v>
      </c>
      <c r="BC264" s="101">
        <v>0</v>
      </c>
      <c r="BD264" s="184">
        <v>0</v>
      </c>
      <c r="BE264" s="101">
        <v>0</v>
      </c>
    </row>
    <row r="265" spans="1:57" ht="12.75">
      <c r="A265" s="38" t="s">
        <v>15</v>
      </c>
      <c r="B265" s="1" t="s">
        <v>207</v>
      </c>
      <c r="C265" s="65" t="s">
        <v>147</v>
      </c>
      <c r="D265" s="175">
        <v>0</v>
      </c>
      <c r="E265" s="175">
        <v>0</v>
      </c>
      <c r="F265" s="175">
        <v>0</v>
      </c>
      <c r="G265" s="176">
        <v>0</v>
      </c>
      <c r="H265" s="175">
        <v>0</v>
      </c>
      <c r="I265" s="176">
        <v>0</v>
      </c>
      <c r="J265" s="175">
        <v>0</v>
      </c>
      <c r="K265" s="176">
        <v>0</v>
      </c>
      <c r="L265" s="175" t="s">
        <v>241</v>
      </c>
      <c r="M265" s="176">
        <v>0</v>
      </c>
      <c r="N265" s="175" t="s">
        <v>241</v>
      </c>
      <c r="O265" s="176">
        <v>0</v>
      </c>
      <c r="P265" s="175" t="s">
        <v>241</v>
      </c>
      <c r="Q265" s="176">
        <v>0</v>
      </c>
      <c r="R265" s="175" t="s">
        <v>241</v>
      </c>
      <c r="S265" s="176">
        <v>0</v>
      </c>
      <c r="T265" s="175" t="s">
        <v>241</v>
      </c>
      <c r="U265" s="176">
        <v>0</v>
      </c>
      <c r="V265" s="175" t="s">
        <v>241</v>
      </c>
      <c r="W265" s="176">
        <v>0</v>
      </c>
      <c r="X265" s="175" t="s">
        <v>276</v>
      </c>
      <c r="Y265" s="176" t="s">
        <v>726</v>
      </c>
      <c r="Z265" s="175" t="s">
        <v>241</v>
      </c>
      <c r="AA265" s="176">
        <v>0</v>
      </c>
      <c r="AB265" s="175" t="s">
        <v>241</v>
      </c>
      <c r="AC265" s="176">
        <v>0</v>
      </c>
      <c r="AD265" s="100">
        <v>0</v>
      </c>
      <c r="AE265" s="101">
        <v>0</v>
      </c>
      <c r="AF265" s="100">
        <v>0</v>
      </c>
      <c r="AG265" s="101">
        <v>0</v>
      </c>
      <c r="AH265" s="100">
        <v>0</v>
      </c>
      <c r="AI265" s="28">
        <v>0</v>
      </c>
      <c r="AJ265" s="100">
        <v>0</v>
      </c>
      <c r="AK265" s="101">
        <v>0</v>
      </c>
      <c r="AL265" s="100">
        <v>0</v>
      </c>
      <c r="AM265" s="101">
        <v>0</v>
      </c>
      <c r="AN265" s="175" t="s">
        <v>241</v>
      </c>
      <c r="AO265" s="176">
        <v>0</v>
      </c>
      <c r="AP265" s="175" t="s">
        <v>241</v>
      </c>
      <c r="AQ265" s="176">
        <v>0</v>
      </c>
      <c r="AR265" s="175" t="s">
        <v>241</v>
      </c>
      <c r="AS265" s="176">
        <v>0</v>
      </c>
      <c r="AT265" s="175" t="s">
        <v>241</v>
      </c>
      <c r="AU265" s="176">
        <v>0</v>
      </c>
      <c r="AV265" s="175" t="s">
        <v>241</v>
      </c>
      <c r="AW265" s="176">
        <v>0</v>
      </c>
      <c r="AX265" s="100">
        <v>0</v>
      </c>
      <c r="AY265" s="101">
        <v>0</v>
      </c>
      <c r="AZ265" s="100">
        <v>0</v>
      </c>
      <c r="BA265" s="101">
        <v>0</v>
      </c>
      <c r="BB265" s="100">
        <v>0</v>
      </c>
      <c r="BC265" s="101">
        <v>0</v>
      </c>
      <c r="BD265" s="184">
        <v>0</v>
      </c>
      <c r="BE265" s="101">
        <v>0</v>
      </c>
    </row>
    <row r="266" spans="1:57" ht="12.75">
      <c r="A266" s="39"/>
      <c r="B266" s="2"/>
      <c r="C266" s="66" t="s">
        <v>148</v>
      </c>
      <c r="D266" s="175">
        <v>0</v>
      </c>
      <c r="E266" s="175">
        <v>0</v>
      </c>
      <c r="F266" s="175">
        <v>0</v>
      </c>
      <c r="G266" s="176">
        <v>0</v>
      </c>
      <c r="H266" s="175">
        <v>0</v>
      </c>
      <c r="I266" s="176">
        <v>0</v>
      </c>
      <c r="J266" s="175">
        <v>0</v>
      </c>
      <c r="K266" s="176">
        <v>0</v>
      </c>
      <c r="L266" s="175" t="s">
        <v>241</v>
      </c>
      <c r="M266" s="176">
        <v>0</v>
      </c>
      <c r="N266" s="175" t="s">
        <v>241</v>
      </c>
      <c r="O266" s="176">
        <v>0</v>
      </c>
      <c r="P266" s="175" t="s">
        <v>241</v>
      </c>
      <c r="Q266" s="176">
        <v>0</v>
      </c>
      <c r="R266" s="175" t="s">
        <v>241</v>
      </c>
      <c r="S266" s="176">
        <v>0</v>
      </c>
      <c r="T266" s="175" t="s">
        <v>241</v>
      </c>
      <c r="U266" s="176">
        <v>0</v>
      </c>
      <c r="V266" s="175" t="s">
        <v>241</v>
      </c>
      <c r="W266" s="176">
        <v>0</v>
      </c>
      <c r="X266" s="175" t="s">
        <v>277</v>
      </c>
      <c r="Y266" s="176" t="s">
        <v>868</v>
      </c>
      <c r="Z266" s="175" t="s">
        <v>241</v>
      </c>
      <c r="AA266" s="176">
        <v>0</v>
      </c>
      <c r="AB266" s="175" t="s">
        <v>241</v>
      </c>
      <c r="AC266" s="176">
        <v>0</v>
      </c>
      <c r="AD266" s="100">
        <v>0</v>
      </c>
      <c r="AE266" s="101">
        <v>0</v>
      </c>
      <c r="AF266" s="100">
        <v>0</v>
      </c>
      <c r="AG266" s="101">
        <v>0</v>
      </c>
      <c r="AH266" s="100">
        <v>0</v>
      </c>
      <c r="AI266" s="28">
        <v>0</v>
      </c>
      <c r="AJ266" s="100">
        <v>0</v>
      </c>
      <c r="AK266" s="101">
        <v>0</v>
      </c>
      <c r="AL266" s="100">
        <v>0</v>
      </c>
      <c r="AM266" s="101">
        <v>0</v>
      </c>
      <c r="AN266" s="175" t="s">
        <v>241</v>
      </c>
      <c r="AO266" s="176">
        <v>0</v>
      </c>
      <c r="AP266" s="175" t="s">
        <v>241</v>
      </c>
      <c r="AQ266" s="176">
        <v>0</v>
      </c>
      <c r="AR266" s="175" t="s">
        <v>241</v>
      </c>
      <c r="AS266" s="176">
        <v>0</v>
      </c>
      <c r="AT266" s="175" t="s">
        <v>241</v>
      </c>
      <c r="AU266" s="176">
        <v>0</v>
      </c>
      <c r="AV266" s="175" t="s">
        <v>241</v>
      </c>
      <c r="AW266" s="176">
        <v>0</v>
      </c>
      <c r="AX266" s="100">
        <v>0</v>
      </c>
      <c r="AY266" s="101">
        <v>0</v>
      </c>
      <c r="AZ266" s="100">
        <v>0</v>
      </c>
      <c r="BA266" s="101">
        <v>0</v>
      </c>
      <c r="BB266" s="100">
        <v>0</v>
      </c>
      <c r="BC266" s="101">
        <v>0</v>
      </c>
      <c r="BD266" s="184">
        <v>0</v>
      </c>
      <c r="BE266" s="101">
        <v>0</v>
      </c>
    </row>
    <row r="267" spans="1:57" ht="12.75">
      <c r="A267" s="38" t="s">
        <v>16</v>
      </c>
      <c r="B267" s="1" t="s">
        <v>164</v>
      </c>
      <c r="C267" s="65" t="s">
        <v>147</v>
      </c>
      <c r="D267" s="175" t="s">
        <v>241</v>
      </c>
      <c r="E267" s="175" t="s">
        <v>9</v>
      </c>
      <c r="F267" s="175">
        <v>0</v>
      </c>
      <c r="G267" s="176">
        <v>3</v>
      </c>
      <c r="H267" s="175">
        <v>0</v>
      </c>
      <c r="I267" s="176">
        <v>0</v>
      </c>
      <c r="J267" s="175">
        <v>50</v>
      </c>
      <c r="K267" s="176" t="s">
        <v>516</v>
      </c>
      <c r="L267" s="175" t="s">
        <v>238</v>
      </c>
      <c r="M267" s="176" t="s">
        <v>483</v>
      </c>
      <c r="N267" s="175" t="s">
        <v>238</v>
      </c>
      <c r="O267" s="176" t="s">
        <v>483</v>
      </c>
      <c r="P267" s="175" t="s">
        <v>185</v>
      </c>
      <c r="Q267" s="176" t="s">
        <v>484</v>
      </c>
      <c r="R267" s="175" t="s">
        <v>241</v>
      </c>
      <c r="S267" s="176" t="s">
        <v>485</v>
      </c>
      <c r="T267" s="175" t="s">
        <v>241</v>
      </c>
      <c r="U267" s="176" t="s">
        <v>840</v>
      </c>
      <c r="V267" s="175" t="s">
        <v>241</v>
      </c>
      <c r="W267" s="176" t="s">
        <v>483</v>
      </c>
      <c r="X267" s="175" t="s">
        <v>238</v>
      </c>
      <c r="Y267" s="176" t="s">
        <v>483</v>
      </c>
      <c r="Z267" s="175" t="s">
        <v>241</v>
      </c>
      <c r="AA267" s="176">
        <v>0</v>
      </c>
      <c r="AB267" s="175" t="s">
        <v>241</v>
      </c>
      <c r="AC267" s="176">
        <v>1</v>
      </c>
      <c r="AD267" s="100">
        <v>0</v>
      </c>
      <c r="AE267" s="101">
        <v>2</v>
      </c>
      <c r="AF267" s="100">
        <v>0</v>
      </c>
      <c r="AG267" s="101">
        <v>0</v>
      </c>
      <c r="AH267" s="100">
        <v>0</v>
      </c>
      <c r="AI267" s="28">
        <v>3</v>
      </c>
      <c r="AJ267" s="100">
        <v>0</v>
      </c>
      <c r="AK267" s="101">
        <v>0</v>
      </c>
      <c r="AL267" s="100">
        <v>0</v>
      </c>
      <c r="AM267" s="101">
        <v>0</v>
      </c>
      <c r="AN267" s="175" t="s">
        <v>241</v>
      </c>
      <c r="AO267" s="176">
        <v>8</v>
      </c>
      <c r="AP267" s="175" t="s">
        <v>241</v>
      </c>
      <c r="AQ267" s="176">
        <v>0</v>
      </c>
      <c r="AR267" s="175" t="s">
        <v>241</v>
      </c>
      <c r="AS267" s="176">
        <v>0</v>
      </c>
      <c r="AT267" s="175" t="s">
        <v>241</v>
      </c>
      <c r="AU267" s="176">
        <v>0</v>
      </c>
      <c r="AV267" s="175" t="s">
        <v>241</v>
      </c>
      <c r="AW267" s="176">
        <v>0</v>
      </c>
      <c r="AX267" s="100">
        <v>0</v>
      </c>
      <c r="AY267" s="101">
        <v>0</v>
      </c>
      <c r="AZ267" s="100">
        <v>0</v>
      </c>
      <c r="BA267" s="101">
        <v>2</v>
      </c>
      <c r="BB267" s="100">
        <v>0</v>
      </c>
      <c r="BC267" s="101">
        <v>1</v>
      </c>
      <c r="BD267" s="184">
        <v>0</v>
      </c>
      <c r="BE267" s="101">
        <v>1</v>
      </c>
    </row>
    <row r="268" spans="1:57" ht="12.75">
      <c r="A268" s="39"/>
      <c r="B268" s="2"/>
      <c r="C268" s="66" t="s">
        <v>148</v>
      </c>
      <c r="D268" s="175" t="s">
        <v>241</v>
      </c>
      <c r="E268" s="175" t="s">
        <v>675</v>
      </c>
      <c r="F268" s="175">
        <v>0</v>
      </c>
      <c r="G268" s="176">
        <v>0.371</v>
      </c>
      <c r="H268" s="175">
        <v>0</v>
      </c>
      <c r="I268" s="176">
        <v>0</v>
      </c>
      <c r="J268" s="175" t="s">
        <v>270</v>
      </c>
      <c r="K268" s="176" t="s">
        <v>695</v>
      </c>
      <c r="L268" s="175" t="s">
        <v>270</v>
      </c>
      <c r="M268" s="176" t="s">
        <v>837</v>
      </c>
      <c r="N268" s="175" t="s">
        <v>270</v>
      </c>
      <c r="O268" s="176" t="s">
        <v>837</v>
      </c>
      <c r="P268" s="175" t="s">
        <v>281</v>
      </c>
      <c r="Q268" s="176" t="s">
        <v>838</v>
      </c>
      <c r="R268" s="175" t="s">
        <v>241</v>
      </c>
      <c r="S268" s="176" t="s">
        <v>839</v>
      </c>
      <c r="T268" s="175" t="s">
        <v>241</v>
      </c>
      <c r="U268" s="176" t="s">
        <v>264</v>
      </c>
      <c r="V268" s="175" t="s">
        <v>241</v>
      </c>
      <c r="W268" s="176" t="s">
        <v>837</v>
      </c>
      <c r="X268" s="175" t="s">
        <v>270</v>
      </c>
      <c r="Y268" s="176" t="s">
        <v>837</v>
      </c>
      <c r="Z268" s="175" t="s">
        <v>241</v>
      </c>
      <c r="AA268" s="176">
        <v>0</v>
      </c>
      <c r="AB268" s="175" t="s">
        <v>241</v>
      </c>
      <c r="AC268" s="176">
        <v>0.123</v>
      </c>
      <c r="AD268" s="100">
        <v>0</v>
      </c>
      <c r="AE268" s="101">
        <v>0.274</v>
      </c>
      <c r="AF268" s="100">
        <v>0</v>
      </c>
      <c r="AG268" s="101">
        <v>0</v>
      </c>
      <c r="AH268" s="100">
        <v>0</v>
      </c>
      <c r="AI268" s="28">
        <v>0.371</v>
      </c>
      <c r="AJ268" s="100">
        <v>0</v>
      </c>
      <c r="AK268" s="101">
        <v>0</v>
      </c>
      <c r="AL268" s="100">
        <v>0</v>
      </c>
      <c r="AM268" s="101">
        <v>0</v>
      </c>
      <c r="AN268" s="175" t="s">
        <v>241</v>
      </c>
      <c r="AO268" s="176">
        <v>1.137</v>
      </c>
      <c r="AP268" s="175" t="s">
        <v>241</v>
      </c>
      <c r="AQ268" s="176">
        <v>0</v>
      </c>
      <c r="AR268" s="175" t="s">
        <v>241</v>
      </c>
      <c r="AS268" s="176">
        <v>0</v>
      </c>
      <c r="AT268" s="175" t="s">
        <v>241</v>
      </c>
      <c r="AU268" s="176">
        <v>0</v>
      </c>
      <c r="AV268" s="175" t="s">
        <v>241</v>
      </c>
      <c r="AW268" s="176">
        <v>0</v>
      </c>
      <c r="AX268" s="100">
        <v>0</v>
      </c>
      <c r="AY268" s="101">
        <v>0</v>
      </c>
      <c r="AZ268" s="100">
        <v>0</v>
      </c>
      <c r="BA268" s="101">
        <v>0.319</v>
      </c>
      <c r="BB268" s="100">
        <v>0</v>
      </c>
      <c r="BC268" s="101">
        <v>0.196</v>
      </c>
      <c r="BD268" s="184">
        <v>0</v>
      </c>
      <c r="BE268" s="101">
        <v>0.123</v>
      </c>
    </row>
    <row r="269" spans="1:57" ht="12.75">
      <c r="A269" s="38" t="s">
        <v>17</v>
      </c>
      <c r="B269" s="1" t="s">
        <v>165</v>
      </c>
      <c r="C269" s="65" t="s">
        <v>162</v>
      </c>
      <c r="D269" s="175">
        <v>5</v>
      </c>
      <c r="E269" s="175">
        <v>5</v>
      </c>
      <c r="F269" s="175">
        <v>6</v>
      </c>
      <c r="G269" s="176" t="s">
        <v>21</v>
      </c>
      <c r="H269" s="175">
        <v>0</v>
      </c>
      <c r="I269" s="176">
        <v>1</v>
      </c>
      <c r="J269" s="175">
        <v>0</v>
      </c>
      <c r="K269" s="176">
        <v>10</v>
      </c>
      <c r="L269" s="175" t="s">
        <v>241</v>
      </c>
      <c r="M269" s="176">
        <v>2</v>
      </c>
      <c r="N269" s="175" t="s">
        <v>15</v>
      </c>
      <c r="O269" s="176" t="s">
        <v>23</v>
      </c>
      <c r="P269" s="175" t="s">
        <v>15</v>
      </c>
      <c r="Q269" s="176">
        <v>18</v>
      </c>
      <c r="R269" s="175" t="s">
        <v>15</v>
      </c>
      <c r="S269" s="176">
        <v>1</v>
      </c>
      <c r="T269" s="175" t="s">
        <v>15</v>
      </c>
      <c r="U269" s="176">
        <v>7</v>
      </c>
      <c r="V269" s="175" t="s">
        <v>241</v>
      </c>
      <c r="W269" s="176">
        <v>5</v>
      </c>
      <c r="X269" s="175" t="s">
        <v>15</v>
      </c>
      <c r="Y269" s="176" t="s">
        <v>24</v>
      </c>
      <c r="Z269" s="175" t="s">
        <v>14</v>
      </c>
      <c r="AA269" s="176" t="s">
        <v>18</v>
      </c>
      <c r="AB269" s="175" t="s">
        <v>14</v>
      </c>
      <c r="AC269" s="176" t="s">
        <v>8</v>
      </c>
      <c r="AD269" s="100">
        <v>4</v>
      </c>
      <c r="AE269" s="101">
        <v>10</v>
      </c>
      <c r="AF269" s="100">
        <v>6</v>
      </c>
      <c r="AG269" s="101">
        <v>24</v>
      </c>
      <c r="AH269" s="100">
        <v>1</v>
      </c>
      <c r="AI269" s="36" t="s">
        <v>27</v>
      </c>
      <c r="AJ269" s="100">
        <v>5</v>
      </c>
      <c r="AK269" s="101">
        <v>0</v>
      </c>
      <c r="AL269" s="100">
        <v>0</v>
      </c>
      <c r="AM269" s="101">
        <v>0</v>
      </c>
      <c r="AN269" s="175" t="s">
        <v>241</v>
      </c>
      <c r="AO269" s="176" t="s">
        <v>187</v>
      </c>
      <c r="AP269" s="175" t="s">
        <v>14</v>
      </c>
      <c r="AQ269" s="176" t="s">
        <v>183</v>
      </c>
      <c r="AR269" s="175" t="s">
        <v>15</v>
      </c>
      <c r="AS269" s="176" t="s">
        <v>18</v>
      </c>
      <c r="AT269" s="175" t="s">
        <v>241</v>
      </c>
      <c r="AU269" s="176">
        <v>0</v>
      </c>
      <c r="AV269" s="175" t="s">
        <v>20</v>
      </c>
      <c r="AW269" s="176" t="s">
        <v>33</v>
      </c>
      <c r="AX269" s="100">
        <v>10</v>
      </c>
      <c r="AY269" s="101">
        <v>12</v>
      </c>
      <c r="AZ269" s="100">
        <v>0</v>
      </c>
      <c r="BA269" s="101">
        <v>14</v>
      </c>
      <c r="BB269" s="100">
        <v>5</v>
      </c>
      <c r="BC269" s="176" t="s">
        <v>8</v>
      </c>
      <c r="BD269" s="184">
        <v>0</v>
      </c>
      <c r="BE269" s="101">
        <v>9</v>
      </c>
    </row>
    <row r="270" spans="1:57" ht="12.75">
      <c r="A270" s="39"/>
      <c r="B270" s="2"/>
      <c r="C270" s="66" t="s">
        <v>148</v>
      </c>
      <c r="D270" s="175" t="s">
        <v>676</v>
      </c>
      <c r="E270" s="175" t="s">
        <v>676</v>
      </c>
      <c r="F270" s="175" t="s">
        <v>265</v>
      </c>
      <c r="G270" s="176" t="s">
        <v>689</v>
      </c>
      <c r="H270" s="175">
        <v>0</v>
      </c>
      <c r="I270" s="176">
        <v>0.277</v>
      </c>
      <c r="J270" s="175">
        <v>0</v>
      </c>
      <c r="K270" s="176">
        <v>3.033</v>
      </c>
      <c r="L270" s="175" t="s">
        <v>241</v>
      </c>
      <c r="M270" s="176">
        <v>0.853</v>
      </c>
      <c r="N270" s="175" t="s">
        <v>275</v>
      </c>
      <c r="O270" s="176" t="s">
        <v>705</v>
      </c>
      <c r="P270" s="175" t="s">
        <v>275</v>
      </c>
      <c r="Q270" s="176">
        <v>7.022</v>
      </c>
      <c r="R270" s="100">
        <v>1.35</v>
      </c>
      <c r="S270" s="101">
        <v>0.649</v>
      </c>
      <c r="T270" s="175" t="s">
        <v>275</v>
      </c>
      <c r="U270" s="176">
        <v>2.752</v>
      </c>
      <c r="V270" s="100">
        <v>0</v>
      </c>
      <c r="W270" s="101">
        <v>1.973</v>
      </c>
      <c r="X270" s="175" t="s">
        <v>275</v>
      </c>
      <c r="Y270" s="176" t="s">
        <v>727</v>
      </c>
      <c r="Z270" s="175" t="s">
        <v>284</v>
      </c>
      <c r="AA270" s="176" t="s">
        <v>729</v>
      </c>
      <c r="AB270" s="175" t="s">
        <v>284</v>
      </c>
      <c r="AC270" s="176" t="s">
        <v>731</v>
      </c>
      <c r="AD270" s="175" t="s">
        <v>256</v>
      </c>
      <c r="AE270" s="176">
        <v>5.291</v>
      </c>
      <c r="AF270" s="175" t="s">
        <v>267</v>
      </c>
      <c r="AG270" s="176" t="s">
        <v>736</v>
      </c>
      <c r="AH270" s="175" t="s">
        <v>288</v>
      </c>
      <c r="AI270" s="36" t="s">
        <v>738</v>
      </c>
      <c r="AJ270" s="175" t="s">
        <v>290</v>
      </c>
      <c r="AK270" s="176">
        <v>0</v>
      </c>
      <c r="AL270" s="100">
        <v>0</v>
      </c>
      <c r="AM270" s="101">
        <v>0</v>
      </c>
      <c r="AN270" s="100">
        <v>0</v>
      </c>
      <c r="AO270" s="101">
        <v>8.904</v>
      </c>
      <c r="AP270" s="175" t="s">
        <v>294</v>
      </c>
      <c r="AQ270" s="176" t="s">
        <v>745</v>
      </c>
      <c r="AR270" s="175" t="s">
        <v>290</v>
      </c>
      <c r="AS270" s="176" t="s">
        <v>747</v>
      </c>
      <c r="AT270" s="100">
        <v>0</v>
      </c>
      <c r="AU270" s="101">
        <v>0</v>
      </c>
      <c r="AV270" s="175" t="s">
        <v>298</v>
      </c>
      <c r="AW270" s="176" t="s">
        <v>750</v>
      </c>
      <c r="AX270" s="175" t="s">
        <v>267</v>
      </c>
      <c r="AY270" s="176" t="s">
        <v>665</v>
      </c>
      <c r="AZ270" s="100">
        <v>0</v>
      </c>
      <c r="BA270" s="101">
        <v>6.89</v>
      </c>
      <c r="BB270" s="175" t="s">
        <v>256</v>
      </c>
      <c r="BC270" s="176" t="s">
        <v>599</v>
      </c>
      <c r="BD270" s="184">
        <v>0</v>
      </c>
      <c r="BE270" s="101">
        <v>2.525</v>
      </c>
    </row>
    <row r="271" spans="1:57" ht="12.75">
      <c r="A271" s="38" t="s">
        <v>18</v>
      </c>
      <c r="B271" s="1" t="s">
        <v>167</v>
      </c>
      <c r="C271" s="65" t="s">
        <v>208</v>
      </c>
      <c r="D271" s="175" t="s">
        <v>241</v>
      </c>
      <c r="E271" s="175" t="s">
        <v>677</v>
      </c>
      <c r="F271" s="175">
        <v>0</v>
      </c>
      <c r="G271" s="176">
        <v>19</v>
      </c>
      <c r="H271" s="175">
        <v>40</v>
      </c>
      <c r="I271" s="176" t="s">
        <v>187</v>
      </c>
      <c r="J271" s="175">
        <v>0</v>
      </c>
      <c r="K271" s="176" t="s">
        <v>8</v>
      </c>
      <c r="L271" s="175" t="s">
        <v>241</v>
      </c>
      <c r="M271" s="176">
        <v>0</v>
      </c>
      <c r="N271" s="175" t="s">
        <v>15</v>
      </c>
      <c r="O271" s="176" t="s">
        <v>184</v>
      </c>
      <c r="P271" s="175" t="s">
        <v>241</v>
      </c>
      <c r="Q271" s="176" t="s">
        <v>27</v>
      </c>
      <c r="R271" s="100">
        <v>0</v>
      </c>
      <c r="S271" s="101">
        <v>0</v>
      </c>
      <c r="T271" s="175">
        <v>0</v>
      </c>
      <c r="U271" s="176">
        <v>3</v>
      </c>
      <c r="V271" s="100">
        <v>0</v>
      </c>
      <c r="W271" s="101">
        <v>0</v>
      </c>
      <c r="X271" s="175">
        <v>0</v>
      </c>
      <c r="Y271" s="176" t="s">
        <v>27</v>
      </c>
      <c r="Z271" s="175" t="s">
        <v>241</v>
      </c>
      <c r="AA271" s="176">
        <v>0</v>
      </c>
      <c r="AB271" s="100">
        <v>0</v>
      </c>
      <c r="AC271" s="101" t="s">
        <v>491</v>
      </c>
      <c r="AD271" s="100">
        <v>0</v>
      </c>
      <c r="AE271" s="101">
        <v>0</v>
      </c>
      <c r="AF271" s="100">
        <v>6</v>
      </c>
      <c r="AG271" s="101">
        <v>9</v>
      </c>
      <c r="AH271" s="100">
        <v>0</v>
      </c>
      <c r="AI271" s="28">
        <v>3</v>
      </c>
      <c r="AJ271" s="100">
        <v>0</v>
      </c>
      <c r="AK271" s="101">
        <v>8</v>
      </c>
      <c r="AL271" s="100">
        <v>0</v>
      </c>
      <c r="AM271" s="101">
        <v>1</v>
      </c>
      <c r="AN271" s="100">
        <v>0</v>
      </c>
      <c r="AO271" s="101">
        <v>0</v>
      </c>
      <c r="AP271" s="100">
        <v>0</v>
      </c>
      <c r="AQ271" s="101">
        <v>3</v>
      </c>
      <c r="AR271" s="175" t="s">
        <v>241</v>
      </c>
      <c r="AS271" s="176">
        <v>0</v>
      </c>
      <c r="AT271" s="100">
        <v>0</v>
      </c>
      <c r="AU271" s="101">
        <v>0</v>
      </c>
      <c r="AV271" s="100">
        <v>16</v>
      </c>
      <c r="AW271" s="101">
        <v>8</v>
      </c>
      <c r="AX271" s="175" t="s">
        <v>241</v>
      </c>
      <c r="AY271" s="176">
        <v>8</v>
      </c>
      <c r="AZ271" s="203">
        <v>0</v>
      </c>
      <c r="BA271" s="204">
        <v>2</v>
      </c>
      <c r="BB271" s="100">
        <v>16</v>
      </c>
      <c r="BC271" s="176" t="s">
        <v>14</v>
      </c>
      <c r="BD271" s="184">
        <v>0</v>
      </c>
      <c r="BE271" s="101">
        <v>0</v>
      </c>
    </row>
    <row r="272" spans="1:57" ht="12.75">
      <c r="A272" s="39"/>
      <c r="B272" s="2"/>
      <c r="C272" s="66" t="s">
        <v>148</v>
      </c>
      <c r="D272" s="175" t="s">
        <v>241</v>
      </c>
      <c r="E272" s="175" t="s">
        <v>678</v>
      </c>
      <c r="F272" s="175">
        <v>0</v>
      </c>
      <c r="G272" s="176">
        <v>13.136000000000001</v>
      </c>
      <c r="H272" s="175" t="s">
        <v>266</v>
      </c>
      <c r="I272" s="176" t="s">
        <v>693</v>
      </c>
      <c r="J272" s="175">
        <v>0</v>
      </c>
      <c r="K272" s="176" t="s">
        <v>696</v>
      </c>
      <c r="L272" s="175" t="s">
        <v>241</v>
      </c>
      <c r="M272" s="176">
        <v>0</v>
      </c>
      <c r="N272" s="175" t="s">
        <v>274</v>
      </c>
      <c r="O272" s="176" t="s">
        <v>706</v>
      </c>
      <c r="P272" s="175" t="s">
        <v>241</v>
      </c>
      <c r="Q272" s="176" t="s">
        <v>713</v>
      </c>
      <c r="R272" s="100">
        <v>0</v>
      </c>
      <c r="S272" s="101">
        <v>0</v>
      </c>
      <c r="T272" s="175">
        <v>0</v>
      </c>
      <c r="U272" s="176" t="s">
        <v>723</v>
      </c>
      <c r="V272" s="100">
        <v>0</v>
      </c>
      <c r="W272" s="101">
        <v>0</v>
      </c>
      <c r="X272" s="175">
        <v>0</v>
      </c>
      <c r="Y272" s="176" t="s">
        <v>869</v>
      </c>
      <c r="Z272" s="175">
        <v>0</v>
      </c>
      <c r="AA272" s="176">
        <v>0</v>
      </c>
      <c r="AB272" s="100">
        <v>0</v>
      </c>
      <c r="AC272" s="101">
        <v>0.385</v>
      </c>
      <c r="AD272" s="100">
        <v>0</v>
      </c>
      <c r="AE272" s="101">
        <v>0</v>
      </c>
      <c r="AF272" s="175" t="s">
        <v>286</v>
      </c>
      <c r="AG272" s="176">
        <v>27.851</v>
      </c>
      <c r="AH272" s="100">
        <v>0</v>
      </c>
      <c r="AI272" s="28">
        <v>6.038</v>
      </c>
      <c r="AJ272" s="100">
        <v>0</v>
      </c>
      <c r="AK272" s="101">
        <v>71.652</v>
      </c>
      <c r="AL272" s="100">
        <v>0</v>
      </c>
      <c r="AM272" s="101">
        <v>0.838</v>
      </c>
      <c r="AN272" s="100">
        <v>0</v>
      </c>
      <c r="AO272" s="101">
        <v>0</v>
      </c>
      <c r="AP272" s="100">
        <v>0</v>
      </c>
      <c r="AQ272" s="101">
        <v>1.563</v>
      </c>
      <c r="AR272" s="175" t="s">
        <v>241</v>
      </c>
      <c r="AS272" s="176">
        <v>0</v>
      </c>
      <c r="AT272" s="100">
        <v>0</v>
      </c>
      <c r="AU272" s="101">
        <v>0</v>
      </c>
      <c r="AV272" s="175" t="s">
        <v>299</v>
      </c>
      <c r="AW272" s="176" t="s">
        <v>751</v>
      </c>
      <c r="AX272" s="175" t="s">
        <v>241</v>
      </c>
      <c r="AY272" s="176">
        <v>59.07</v>
      </c>
      <c r="AZ272" s="100">
        <v>0</v>
      </c>
      <c r="BA272" s="101">
        <v>3.415</v>
      </c>
      <c r="BB272" s="175" t="s">
        <v>307</v>
      </c>
      <c r="BC272" s="176" t="s">
        <v>668</v>
      </c>
      <c r="BD272" s="184">
        <v>0</v>
      </c>
      <c r="BE272" s="101">
        <v>0</v>
      </c>
    </row>
    <row r="273" spans="1:57" ht="12.75">
      <c r="A273" s="38" t="s">
        <v>19</v>
      </c>
      <c r="B273" s="1" t="s">
        <v>168</v>
      </c>
      <c r="C273" s="65" t="s">
        <v>162</v>
      </c>
      <c r="D273" s="175" t="s">
        <v>835</v>
      </c>
      <c r="E273" s="175" t="s">
        <v>22</v>
      </c>
      <c r="F273" s="175" t="s">
        <v>336</v>
      </c>
      <c r="G273" s="176" t="s">
        <v>27</v>
      </c>
      <c r="H273" s="175" t="s">
        <v>338</v>
      </c>
      <c r="I273" s="176">
        <v>0</v>
      </c>
      <c r="J273" s="175" t="s">
        <v>340</v>
      </c>
      <c r="K273" s="176">
        <v>0</v>
      </c>
      <c r="L273" s="175" t="s">
        <v>340</v>
      </c>
      <c r="M273" s="176">
        <v>1</v>
      </c>
      <c r="N273" s="175" t="s">
        <v>241</v>
      </c>
      <c r="O273" s="176" t="s">
        <v>16</v>
      </c>
      <c r="P273" s="175" t="s">
        <v>340</v>
      </c>
      <c r="Q273" s="176" t="s">
        <v>9</v>
      </c>
      <c r="R273" s="100" t="s">
        <v>341</v>
      </c>
      <c r="S273" s="101">
        <v>0</v>
      </c>
      <c r="T273" s="175">
        <v>0</v>
      </c>
      <c r="U273" s="176">
        <v>2</v>
      </c>
      <c r="V273" s="100">
        <v>1</v>
      </c>
      <c r="W273" s="101">
        <v>3</v>
      </c>
      <c r="X273" s="175" t="s">
        <v>342</v>
      </c>
      <c r="Y273" s="176">
        <v>5</v>
      </c>
      <c r="Z273" s="175" t="s">
        <v>241</v>
      </c>
      <c r="AA273" s="176">
        <v>1</v>
      </c>
      <c r="AB273" s="100">
        <v>0</v>
      </c>
      <c r="AC273" s="101">
        <v>0</v>
      </c>
      <c r="AD273" s="100">
        <v>0</v>
      </c>
      <c r="AE273" s="101">
        <v>1</v>
      </c>
      <c r="AF273" s="175" t="s">
        <v>343</v>
      </c>
      <c r="AG273" s="176">
        <v>6</v>
      </c>
      <c r="AH273" s="100">
        <v>0</v>
      </c>
      <c r="AI273" s="28">
        <v>0</v>
      </c>
      <c r="AJ273" s="100">
        <v>0</v>
      </c>
      <c r="AK273" s="101">
        <v>0</v>
      </c>
      <c r="AL273" s="100">
        <v>0</v>
      </c>
      <c r="AM273" s="101">
        <v>0</v>
      </c>
      <c r="AN273" s="100">
        <v>0</v>
      </c>
      <c r="AO273" s="176" t="s">
        <v>27</v>
      </c>
      <c r="AP273" s="100">
        <v>0</v>
      </c>
      <c r="AQ273" s="101">
        <v>8</v>
      </c>
      <c r="AR273" s="100">
        <v>0</v>
      </c>
      <c r="AS273" s="101">
        <v>2</v>
      </c>
      <c r="AT273" s="100">
        <v>0</v>
      </c>
      <c r="AU273" s="101">
        <v>1</v>
      </c>
      <c r="AV273" s="100">
        <v>1</v>
      </c>
      <c r="AW273" s="101">
        <v>0</v>
      </c>
      <c r="AX273" s="175" t="s">
        <v>241</v>
      </c>
      <c r="AY273" s="176">
        <v>4</v>
      </c>
      <c r="AZ273" s="100">
        <v>0</v>
      </c>
      <c r="BA273" s="101">
        <v>1</v>
      </c>
      <c r="BB273" s="100" t="s">
        <v>345</v>
      </c>
      <c r="BC273" s="101">
        <v>2</v>
      </c>
      <c r="BD273" s="184">
        <v>0</v>
      </c>
      <c r="BE273" s="101">
        <v>0</v>
      </c>
    </row>
    <row r="274" spans="1:57" ht="12.75">
      <c r="A274" s="39"/>
      <c r="B274" s="2"/>
      <c r="C274" s="66" t="s">
        <v>148</v>
      </c>
      <c r="D274" s="175" t="s">
        <v>335</v>
      </c>
      <c r="E274" s="175" t="s">
        <v>848</v>
      </c>
      <c r="F274" s="175" t="s">
        <v>337</v>
      </c>
      <c r="G274" s="176">
        <v>0.726</v>
      </c>
      <c r="H274" s="175" t="s">
        <v>339</v>
      </c>
      <c r="I274" s="176">
        <v>0</v>
      </c>
      <c r="J274" s="175" t="s">
        <v>301</v>
      </c>
      <c r="K274" s="176">
        <v>3.641</v>
      </c>
      <c r="L274" s="175" t="s">
        <v>301</v>
      </c>
      <c r="M274" s="176">
        <v>12.465</v>
      </c>
      <c r="N274" s="175" t="s">
        <v>241</v>
      </c>
      <c r="O274" s="176" t="s">
        <v>707</v>
      </c>
      <c r="P274" s="175" t="s">
        <v>301</v>
      </c>
      <c r="Q274" s="176" t="s">
        <v>860</v>
      </c>
      <c r="R274" s="100">
        <v>15</v>
      </c>
      <c r="S274" s="101">
        <v>3.641</v>
      </c>
      <c r="T274" s="175">
        <v>0</v>
      </c>
      <c r="U274" s="176">
        <v>5.671</v>
      </c>
      <c r="V274" s="175" t="s">
        <v>253</v>
      </c>
      <c r="W274" s="176">
        <v>13.374</v>
      </c>
      <c r="X274" s="175" t="s">
        <v>405</v>
      </c>
      <c r="Y274" s="176">
        <v>16.847</v>
      </c>
      <c r="Z274" s="175" t="s">
        <v>241</v>
      </c>
      <c r="AA274" s="176">
        <v>0.772</v>
      </c>
      <c r="AB274" s="100">
        <v>0</v>
      </c>
      <c r="AC274" s="101">
        <v>2.178</v>
      </c>
      <c r="AD274" s="100">
        <v>0</v>
      </c>
      <c r="AE274" s="101">
        <v>0.085</v>
      </c>
      <c r="AF274" s="175" t="s">
        <v>344</v>
      </c>
      <c r="AG274" s="176">
        <v>50.22</v>
      </c>
      <c r="AH274" s="100">
        <v>0</v>
      </c>
      <c r="AI274" s="28">
        <v>0</v>
      </c>
      <c r="AJ274" s="100">
        <v>0</v>
      </c>
      <c r="AK274" s="101">
        <v>0</v>
      </c>
      <c r="AL274" s="100">
        <v>0</v>
      </c>
      <c r="AM274" s="101">
        <v>0</v>
      </c>
      <c r="AN274" s="100">
        <v>0</v>
      </c>
      <c r="AO274" s="176" t="s">
        <v>743</v>
      </c>
      <c r="AP274" s="100">
        <v>0</v>
      </c>
      <c r="AQ274" s="101">
        <v>2.909</v>
      </c>
      <c r="AR274" s="100">
        <v>0</v>
      </c>
      <c r="AS274" s="101">
        <v>0.726</v>
      </c>
      <c r="AT274" s="100">
        <v>0</v>
      </c>
      <c r="AU274" s="101">
        <v>7.484</v>
      </c>
      <c r="AV274" s="175" t="s">
        <v>291</v>
      </c>
      <c r="AW274" s="176">
        <v>0</v>
      </c>
      <c r="AX274" s="175" t="s">
        <v>241</v>
      </c>
      <c r="AY274" s="176">
        <v>12.14</v>
      </c>
      <c r="AZ274" s="100">
        <v>0</v>
      </c>
      <c r="BA274" s="101">
        <v>0.772</v>
      </c>
      <c r="BB274" s="100">
        <v>10</v>
      </c>
      <c r="BC274" s="101">
        <v>6.105</v>
      </c>
      <c r="BD274" s="184">
        <v>0</v>
      </c>
      <c r="BE274" s="101">
        <v>0</v>
      </c>
    </row>
    <row r="275" spans="1:57" ht="12.75">
      <c r="A275" s="38" t="s">
        <v>20</v>
      </c>
      <c r="B275" s="1" t="s">
        <v>169</v>
      </c>
      <c r="C275" s="65" t="s">
        <v>162</v>
      </c>
      <c r="D275" s="175" t="s">
        <v>8</v>
      </c>
      <c r="E275" s="175" t="s">
        <v>14</v>
      </c>
      <c r="F275" s="175">
        <v>4</v>
      </c>
      <c r="G275" s="176">
        <v>4</v>
      </c>
      <c r="H275" s="175">
        <v>0</v>
      </c>
      <c r="I275" s="176">
        <v>0</v>
      </c>
      <c r="J275" s="175">
        <v>2</v>
      </c>
      <c r="K275" s="176" t="s">
        <v>8</v>
      </c>
      <c r="L275" s="175" t="s">
        <v>241</v>
      </c>
      <c r="M275" s="176">
        <v>0</v>
      </c>
      <c r="N275" s="175" t="s">
        <v>27</v>
      </c>
      <c r="O275" s="176" t="s">
        <v>14</v>
      </c>
      <c r="P275" s="175" t="s">
        <v>8</v>
      </c>
      <c r="Q275" s="176" t="s">
        <v>8</v>
      </c>
      <c r="R275" s="100">
        <v>0</v>
      </c>
      <c r="S275" s="101">
        <v>0</v>
      </c>
      <c r="T275" s="175">
        <v>1</v>
      </c>
      <c r="U275" s="176">
        <v>2</v>
      </c>
      <c r="V275" s="100">
        <v>0</v>
      </c>
      <c r="W275" s="101">
        <v>0</v>
      </c>
      <c r="X275" s="100">
        <v>3</v>
      </c>
      <c r="Y275" s="101">
        <v>3</v>
      </c>
      <c r="Z275" s="175" t="s">
        <v>241</v>
      </c>
      <c r="AA275" s="176">
        <v>0</v>
      </c>
      <c r="AB275" s="100">
        <v>0</v>
      </c>
      <c r="AC275" s="101">
        <v>0</v>
      </c>
      <c r="AD275" s="100">
        <v>0</v>
      </c>
      <c r="AE275" s="101">
        <v>0</v>
      </c>
      <c r="AF275" s="175">
        <v>1</v>
      </c>
      <c r="AG275" s="176">
        <v>0</v>
      </c>
      <c r="AH275" s="100">
        <v>0</v>
      </c>
      <c r="AI275" s="28">
        <v>1</v>
      </c>
      <c r="AJ275" s="100">
        <v>0</v>
      </c>
      <c r="AK275" s="101">
        <v>0</v>
      </c>
      <c r="AL275" s="100">
        <v>0</v>
      </c>
      <c r="AM275" s="101">
        <v>0</v>
      </c>
      <c r="AN275" s="100">
        <v>0</v>
      </c>
      <c r="AO275" s="101">
        <v>1</v>
      </c>
      <c r="AP275" s="100">
        <v>3</v>
      </c>
      <c r="AQ275" s="101">
        <v>2</v>
      </c>
      <c r="AR275" s="175" t="s">
        <v>241</v>
      </c>
      <c r="AS275" s="176">
        <v>0</v>
      </c>
      <c r="AT275" s="175" t="s">
        <v>241</v>
      </c>
      <c r="AU275" s="176">
        <v>0</v>
      </c>
      <c r="AV275" s="175" t="s">
        <v>8</v>
      </c>
      <c r="AW275" s="176" t="s">
        <v>8</v>
      </c>
      <c r="AX275" s="175" t="s">
        <v>241</v>
      </c>
      <c r="AY275" s="176">
        <v>0</v>
      </c>
      <c r="AZ275" s="175" t="s">
        <v>27</v>
      </c>
      <c r="BA275" s="176">
        <v>1</v>
      </c>
      <c r="BB275" s="175" t="s">
        <v>27</v>
      </c>
      <c r="BC275" s="176">
        <v>1</v>
      </c>
      <c r="BD275" s="178" t="s">
        <v>241</v>
      </c>
      <c r="BE275" s="176">
        <v>0</v>
      </c>
    </row>
    <row r="276" spans="1:57" ht="12.75">
      <c r="A276" s="39"/>
      <c r="B276" s="2"/>
      <c r="C276" s="66" t="s">
        <v>148</v>
      </c>
      <c r="D276" s="175" t="s">
        <v>402</v>
      </c>
      <c r="E276" s="175" t="s">
        <v>679</v>
      </c>
      <c r="F276" s="175" t="s">
        <v>249</v>
      </c>
      <c r="G276" s="176" t="s">
        <v>529</v>
      </c>
      <c r="H276" s="175" t="s">
        <v>241</v>
      </c>
      <c r="I276" s="176">
        <v>0</v>
      </c>
      <c r="J276" s="175" t="s">
        <v>403</v>
      </c>
      <c r="K276" s="176" t="s">
        <v>523</v>
      </c>
      <c r="L276" s="175" t="s">
        <v>241</v>
      </c>
      <c r="M276" s="176">
        <v>0</v>
      </c>
      <c r="N276" s="175" t="s">
        <v>278</v>
      </c>
      <c r="O276" s="176" t="s">
        <v>524</v>
      </c>
      <c r="P276" s="175" t="s">
        <v>280</v>
      </c>
      <c r="Q276" s="176" t="s">
        <v>714</v>
      </c>
      <c r="R276" s="175" t="s">
        <v>241</v>
      </c>
      <c r="S276" s="176">
        <v>0</v>
      </c>
      <c r="T276" s="175" t="s">
        <v>283</v>
      </c>
      <c r="U276" s="176">
        <v>243.543</v>
      </c>
      <c r="V276" s="175" t="s">
        <v>241</v>
      </c>
      <c r="W276" s="176">
        <v>0</v>
      </c>
      <c r="X276" s="175" t="s">
        <v>406</v>
      </c>
      <c r="Y276" s="176" t="s">
        <v>728</v>
      </c>
      <c r="Z276" s="175" t="s">
        <v>241</v>
      </c>
      <c r="AA276" s="176">
        <v>0</v>
      </c>
      <c r="AB276" s="175" t="s">
        <v>241</v>
      </c>
      <c r="AC276" s="176">
        <v>0</v>
      </c>
      <c r="AD276" s="175" t="s">
        <v>241</v>
      </c>
      <c r="AE276" s="176">
        <v>0</v>
      </c>
      <c r="AF276" s="175" t="s">
        <v>287</v>
      </c>
      <c r="AG276" s="176">
        <v>0</v>
      </c>
      <c r="AH276" s="100">
        <v>0</v>
      </c>
      <c r="AI276" s="28">
        <v>85.653</v>
      </c>
      <c r="AJ276" s="100">
        <v>0</v>
      </c>
      <c r="AK276" s="101">
        <v>0</v>
      </c>
      <c r="AL276" s="100">
        <v>0</v>
      </c>
      <c r="AM276" s="101">
        <v>0</v>
      </c>
      <c r="AN276" s="100">
        <v>0</v>
      </c>
      <c r="AO276" s="101">
        <v>77.336</v>
      </c>
      <c r="AP276" s="175" t="s">
        <v>261</v>
      </c>
      <c r="AQ276" s="176" t="s">
        <v>925</v>
      </c>
      <c r="AR276" s="175" t="s">
        <v>241</v>
      </c>
      <c r="AS276" s="176">
        <v>0</v>
      </c>
      <c r="AT276" s="175" t="s">
        <v>241</v>
      </c>
      <c r="AU276" s="176">
        <v>0</v>
      </c>
      <c r="AV276" s="175" t="s">
        <v>408</v>
      </c>
      <c r="AW276" s="176" t="s">
        <v>752</v>
      </c>
      <c r="AX276" s="175" t="s">
        <v>241</v>
      </c>
      <c r="AY276" s="176">
        <v>0</v>
      </c>
      <c r="AZ276" s="175" t="s">
        <v>305</v>
      </c>
      <c r="BA276" s="176">
        <v>133.198</v>
      </c>
      <c r="BB276" s="175" t="s">
        <v>327</v>
      </c>
      <c r="BC276" s="82">
        <v>101.61</v>
      </c>
      <c r="BD276" s="178" t="s">
        <v>241</v>
      </c>
      <c r="BE276" s="176">
        <v>0</v>
      </c>
    </row>
    <row r="277" spans="1:57" ht="12.75">
      <c r="A277" s="38" t="s">
        <v>21</v>
      </c>
      <c r="B277" s="1" t="s">
        <v>170</v>
      </c>
      <c r="C277" s="65" t="s">
        <v>162</v>
      </c>
      <c r="D277" s="175">
        <v>0</v>
      </c>
      <c r="E277" s="175">
        <v>0</v>
      </c>
      <c r="F277" s="175">
        <v>0</v>
      </c>
      <c r="G277" s="176">
        <v>0</v>
      </c>
      <c r="H277" s="175">
        <v>0</v>
      </c>
      <c r="I277" s="176">
        <v>1</v>
      </c>
      <c r="J277" s="175" t="s">
        <v>27</v>
      </c>
      <c r="K277" s="176">
        <v>2</v>
      </c>
      <c r="L277" s="175" t="s">
        <v>241</v>
      </c>
      <c r="M277" s="176">
        <v>1</v>
      </c>
      <c r="N277" s="175" t="s">
        <v>241</v>
      </c>
      <c r="O277" s="176">
        <v>1</v>
      </c>
      <c r="P277" s="175" t="s">
        <v>241</v>
      </c>
      <c r="Q277" s="176">
        <v>0</v>
      </c>
      <c r="R277" s="100">
        <v>0</v>
      </c>
      <c r="S277" s="101">
        <v>0</v>
      </c>
      <c r="T277" s="175">
        <v>0</v>
      </c>
      <c r="U277" s="176">
        <v>0</v>
      </c>
      <c r="V277" s="100">
        <v>0</v>
      </c>
      <c r="W277" s="101">
        <v>0</v>
      </c>
      <c r="X277" s="100">
        <v>0</v>
      </c>
      <c r="Y277" s="101">
        <v>0</v>
      </c>
      <c r="Z277" s="175" t="s">
        <v>27</v>
      </c>
      <c r="AA277" s="176">
        <v>1</v>
      </c>
      <c r="AB277" s="100">
        <v>0</v>
      </c>
      <c r="AC277" s="101">
        <v>0</v>
      </c>
      <c r="AD277" s="100">
        <v>1</v>
      </c>
      <c r="AE277" s="101">
        <v>1</v>
      </c>
      <c r="AF277" s="100">
        <v>0</v>
      </c>
      <c r="AG277" s="101">
        <v>1</v>
      </c>
      <c r="AH277" s="100">
        <v>1</v>
      </c>
      <c r="AI277" s="28">
        <v>1</v>
      </c>
      <c r="AJ277" s="100">
        <v>0</v>
      </c>
      <c r="AK277" s="101">
        <v>1</v>
      </c>
      <c r="AL277" s="100">
        <v>0</v>
      </c>
      <c r="AM277" s="101">
        <v>0</v>
      </c>
      <c r="AN277" s="100">
        <v>0</v>
      </c>
      <c r="AO277" s="101">
        <v>0</v>
      </c>
      <c r="AP277" s="100">
        <v>0</v>
      </c>
      <c r="AQ277" s="101">
        <v>0</v>
      </c>
      <c r="AR277" s="175" t="s">
        <v>241</v>
      </c>
      <c r="AS277" s="176">
        <v>0</v>
      </c>
      <c r="AT277" s="175" t="s">
        <v>241</v>
      </c>
      <c r="AU277" s="176">
        <v>0</v>
      </c>
      <c r="AV277" s="175" t="s">
        <v>241</v>
      </c>
      <c r="AW277" s="176">
        <v>0</v>
      </c>
      <c r="AX277" s="175" t="s">
        <v>241</v>
      </c>
      <c r="AY277" s="176">
        <v>0</v>
      </c>
      <c r="AZ277" s="175" t="s">
        <v>241</v>
      </c>
      <c r="BA277" s="176">
        <v>0</v>
      </c>
      <c r="BB277" s="175" t="s">
        <v>241</v>
      </c>
      <c r="BC277" s="176">
        <v>0</v>
      </c>
      <c r="BD277" s="178" t="s">
        <v>241</v>
      </c>
      <c r="BE277" s="176">
        <v>0</v>
      </c>
    </row>
    <row r="278" spans="1:57" ht="12.75">
      <c r="A278" s="39"/>
      <c r="B278" s="2" t="s">
        <v>171</v>
      </c>
      <c r="C278" s="66" t="s">
        <v>148</v>
      </c>
      <c r="D278" s="175">
        <v>0</v>
      </c>
      <c r="E278" s="175">
        <v>0</v>
      </c>
      <c r="F278" s="175">
        <v>0</v>
      </c>
      <c r="G278" s="176">
        <v>0</v>
      </c>
      <c r="H278" s="175">
        <v>0</v>
      </c>
      <c r="I278" s="176">
        <v>3.112</v>
      </c>
      <c r="J278" s="175" t="s">
        <v>271</v>
      </c>
      <c r="K278" s="176">
        <v>25.774</v>
      </c>
      <c r="L278" s="175" t="s">
        <v>241</v>
      </c>
      <c r="M278" s="176">
        <v>3.514</v>
      </c>
      <c r="N278" s="175" t="s">
        <v>241</v>
      </c>
      <c r="O278" s="176">
        <v>7.006</v>
      </c>
      <c r="P278" s="175" t="s">
        <v>241</v>
      </c>
      <c r="Q278" s="176">
        <v>0</v>
      </c>
      <c r="R278" s="100">
        <v>0</v>
      </c>
      <c r="S278" s="101">
        <v>0</v>
      </c>
      <c r="T278" s="175">
        <v>0</v>
      </c>
      <c r="U278" s="176">
        <v>0</v>
      </c>
      <c r="V278" s="100">
        <v>0</v>
      </c>
      <c r="W278" s="101">
        <v>0</v>
      </c>
      <c r="X278" s="100">
        <v>0</v>
      </c>
      <c r="Y278" s="101">
        <v>0</v>
      </c>
      <c r="Z278" s="174">
        <v>13.58</v>
      </c>
      <c r="AA278" s="118">
        <v>54.221</v>
      </c>
      <c r="AB278" s="100">
        <v>0</v>
      </c>
      <c r="AC278" s="101">
        <v>0</v>
      </c>
      <c r="AD278" s="175" t="s">
        <v>262</v>
      </c>
      <c r="AE278" s="176">
        <v>10.901</v>
      </c>
      <c r="AF278" s="100">
        <v>0</v>
      </c>
      <c r="AG278" s="101">
        <v>28.792</v>
      </c>
      <c r="AH278" s="175" t="s">
        <v>264</v>
      </c>
      <c r="AI278" s="36">
        <v>17.66</v>
      </c>
      <c r="AJ278" s="100">
        <v>0</v>
      </c>
      <c r="AK278" s="101">
        <v>3.259</v>
      </c>
      <c r="AL278" s="100">
        <v>0</v>
      </c>
      <c r="AM278" s="101">
        <v>0</v>
      </c>
      <c r="AN278" s="100">
        <v>0</v>
      </c>
      <c r="AO278" s="101">
        <v>0</v>
      </c>
      <c r="AP278" s="100">
        <v>0</v>
      </c>
      <c r="AQ278" s="101">
        <v>0</v>
      </c>
      <c r="AR278" s="100">
        <v>0</v>
      </c>
      <c r="AS278" s="101">
        <v>0</v>
      </c>
      <c r="AT278" s="100">
        <v>0</v>
      </c>
      <c r="AU278" s="101">
        <v>0</v>
      </c>
      <c r="AV278" s="175" t="s">
        <v>241</v>
      </c>
      <c r="AW278" s="176">
        <v>0</v>
      </c>
      <c r="AX278" s="175" t="s">
        <v>241</v>
      </c>
      <c r="AY278" s="176">
        <v>0</v>
      </c>
      <c r="AZ278" s="100">
        <v>0</v>
      </c>
      <c r="BA278" s="101">
        <v>0</v>
      </c>
      <c r="BB278" s="100">
        <v>0</v>
      </c>
      <c r="BC278" s="101">
        <v>0</v>
      </c>
      <c r="BD278" s="184">
        <v>0</v>
      </c>
      <c r="BE278" s="101">
        <v>0</v>
      </c>
    </row>
    <row r="279" spans="1:57" ht="12.75">
      <c r="A279" s="38" t="s">
        <v>22</v>
      </c>
      <c r="B279" s="1" t="s">
        <v>172</v>
      </c>
      <c r="C279" s="65" t="s">
        <v>147</v>
      </c>
      <c r="D279" s="175" t="s">
        <v>241</v>
      </c>
      <c r="E279" s="175" t="s">
        <v>673</v>
      </c>
      <c r="F279" s="175">
        <v>0</v>
      </c>
      <c r="G279" s="176">
        <v>0</v>
      </c>
      <c r="H279" s="175">
        <v>0</v>
      </c>
      <c r="I279" s="176">
        <v>0</v>
      </c>
      <c r="J279" s="175" t="s">
        <v>241</v>
      </c>
      <c r="K279" s="176">
        <v>0</v>
      </c>
      <c r="L279" s="175" t="s">
        <v>241</v>
      </c>
      <c r="M279" s="176">
        <v>0</v>
      </c>
      <c r="N279" s="175" t="s">
        <v>241</v>
      </c>
      <c r="O279" s="176">
        <v>0</v>
      </c>
      <c r="P279" s="175" t="s">
        <v>241</v>
      </c>
      <c r="Q279" s="176">
        <v>0</v>
      </c>
      <c r="R279" s="100">
        <v>0</v>
      </c>
      <c r="S279" s="101">
        <v>0</v>
      </c>
      <c r="T279" s="175">
        <v>0</v>
      </c>
      <c r="U279" s="176">
        <v>0</v>
      </c>
      <c r="V279" s="100">
        <v>0</v>
      </c>
      <c r="W279" s="101">
        <v>0</v>
      </c>
      <c r="X279" s="100">
        <v>0</v>
      </c>
      <c r="Y279" s="101">
        <v>0</v>
      </c>
      <c r="Z279" s="175" t="s">
        <v>241</v>
      </c>
      <c r="AA279" s="176">
        <v>0</v>
      </c>
      <c r="AB279" s="100">
        <v>0</v>
      </c>
      <c r="AC279" s="101">
        <v>0</v>
      </c>
      <c r="AD279" s="100">
        <v>0</v>
      </c>
      <c r="AE279" s="101">
        <v>0</v>
      </c>
      <c r="AF279" s="100">
        <v>0</v>
      </c>
      <c r="AG279" s="101">
        <v>0</v>
      </c>
      <c r="AH279" s="100">
        <v>0</v>
      </c>
      <c r="AI279" s="28">
        <v>0</v>
      </c>
      <c r="AJ279" s="100">
        <v>0</v>
      </c>
      <c r="AK279" s="101">
        <v>0</v>
      </c>
      <c r="AL279" s="100">
        <v>0</v>
      </c>
      <c r="AM279" s="101">
        <v>0</v>
      </c>
      <c r="AN279" s="100">
        <v>0</v>
      </c>
      <c r="AO279" s="101">
        <v>0</v>
      </c>
      <c r="AP279" s="100">
        <v>0</v>
      </c>
      <c r="AQ279" s="101">
        <v>0</v>
      </c>
      <c r="AR279" s="100">
        <v>0</v>
      </c>
      <c r="AS279" s="101">
        <v>0</v>
      </c>
      <c r="AT279" s="100">
        <v>0</v>
      </c>
      <c r="AU279" s="101">
        <v>0</v>
      </c>
      <c r="AV279" s="175" t="s">
        <v>238</v>
      </c>
      <c r="AW279" s="176">
        <v>0</v>
      </c>
      <c r="AX279" s="175" t="s">
        <v>241</v>
      </c>
      <c r="AY279" s="176">
        <v>0</v>
      </c>
      <c r="AZ279" s="100">
        <v>0</v>
      </c>
      <c r="BA279" s="101">
        <v>0</v>
      </c>
      <c r="BB279" s="100">
        <v>0</v>
      </c>
      <c r="BC279" s="101">
        <v>0</v>
      </c>
      <c r="BD279" s="184">
        <v>0</v>
      </c>
      <c r="BE279" s="101">
        <v>0</v>
      </c>
    </row>
    <row r="280" spans="1:57" ht="12.75">
      <c r="A280" s="39"/>
      <c r="B280" s="2" t="s">
        <v>300</v>
      </c>
      <c r="C280" s="66" t="s">
        <v>148</v>
      </c>
      <c r="D280" s="175" t="s">
        <v>241</v>
      </c>
      <c r="E280" s="175" t="s">
        <v>674</v>
      </c>
      <c r="F280" s="175">
        <v>0</v>
      </c>
      <c r="G280" s="176">
        <v>0</v>
      </c>
      <c r="H280" s="175">
        <v>0</v>
      </c>
      <c r="I280" s="176">
        <v>0</v>
      </c>
      <c r="J280" s="175" t="s">
        <v>241</v>
      </c>
      <c r="K280" s="176">
        <v>0</v>
      </c>
      <c r="L280" s="175" t="s">
        <v>241</v>
      </c>
      <c r="M280" s="176">
        <v>0</v>
      </c>
      <c r="N280" s="175" t="s">
        <v>241</v>
      </c>
      <c r="O280" s="176">
        <v>0</v>
      </c>
      <c r="P280" s="175" t="s">
        <v>241</v>
      </c>
      <c r="Q280" s="176">
        <v>0</v>
      </c>
      <c r="R280" s="100">
        <v>0</v>
      </c>
      <c r="S280" s="101">
        <v>0</v>
      </c>
      <c r="T280" s="175">
        <v>0</v>
      </c>
      <c r="U280" s="176">
        <v>0</v>
      </c>
      <c r="V280" s="100">
        <v>0</v>
      </c>
      <c r="W280" s="101">
        <v>0</v>
      </c>
      <c r="X280" s="100">
        <v>0</v>
      </c>
      <c r="Y280" s="101">
        <v>0</v>
      </c>
      <c r="Z280" s="175" t="s">
        <v>241</v>
      </c>
      <c r="AA280" s="176">
        <v>0</v>
      </c>
      <c r="AB280" s="100">
        <v>0</v>
      </c>
      <c r="AC280" s="101">
        <v>0</v>
      </c>
      <c r="AD280" s="100">
        <v>0</v>
      </c>
      <c r="AE280" s="101">
        <v>0</v>
      </c>
      <c r="AF280" s="100">
        <v>0</v>
      </c>
      <c r="AG280" s="101">
        <v>0</v>
      </c>
      <c r="AH280" s="100">
        <v>0</v>
      </c>
      <c r="AI280" s="28">
        <v>0</v>
      </c>
      <c r="AJ280" s="100">
        <v>0</v>
      </c>
      <c r="AK280" s="101">
        <v>0</v>
      </c>
      <c r="AL280" s="100">
        <v>0</v>
      </c>
      <c r="AM280" s="101">
        <v>0</v>
      </c>
      <c r="AN280" s="100">
        <v>0</v>
      </c>
      <c r="AO280" s="101">
        <v>0</v>
      </c>
      <c r="AP280" s="100">
        <v>0</v>
      </c>
      <c r="AQ280" s="101">
        <v>0</v>
      </c>
      <c r="AR280" s="100">
        <v>0</v>
      </c>
      <c r="AS280" s="101">
        <v>0</v>
      </c>
      <c r="AT280" s="100">
        <v>0</v>
      </c>
      <c r="AU280" s="101">
        <v>0</v>
      </c>
      <c r="AV280" s="175" t="s">
        <v>301</v>
      </c>
      <c r="AW280" s="176">
        <v>0</v>
      </c>
      <c r="AX280" s="175" t="s">
        <v>241</v>
      </c>
      <c r="AY280" s="176">
        <v>0</v>
      </c>
      <c r="AZ280" s="100">
        <v>0</v>
      </c>
      <c r="BA280" s="101">
        <v>0</v>
      </c>
      <c r="BB280" s="100">
        <v>0</v>
      </c>
      <c r="BC280" s="101">
        <v>0</v>
      </c>
      <c r="BD280" s="184">
        <v>0</v>
      </c>
      <c r="BE280" s="101">
        <v>0</v>
      </c>
    </row>
    <row r="281" spans="1:57" ht="12.75">
      <c r="A281" s="38" t="s">
        <v>23</v>
      </c>
      <c r="B281" s="1" t="s">
        <v>531</v>
      </c>
      <c r="C281" s="65" t="s">
        <v>5</v>
      </c>
      <c r="D281" s="175" t="s">
        <v>227</v>
      </c>
      <c r="E281" s="175" t="s">
        <v>545</v>
      </c>
      <c r="F281" s="175" t="s">
        <v>227</v>
      </c>
      <c r="G281" s="176">
        <v>6.3</v>
      </c>
      <c r="H281" s="175" t="s">
        <v>227</v>
      </c>
      <c r="I281" s="176">
        <v>2</v>
      </c>
      <c r="J281" s="175" t="s">
        <v>227</v>
      </c>
      <c r="K281" s="176">
        <v>0.3</v>
      </c>
      <c r="L281" s="175" t="s">
        <v>227</v>
      </c>
      <c r="M281" s="176">
        <v>12.4</v>
      </c>
      <c r="N281" s="175" t="s">
        <v>227</v>
      </c>
      <c r="O281" s="176" t="s">
        <v>708</v>
      </c>
      <c r="P281" s="175" t="s">
        <v>227</v>
      </c>
      <c r="Q281" s="176">
        <v>3</v>
      </c>
      <c r="R281" s="100">
        <v>30</v>
      </c>
      <c r="S281" s="101">
        <v>0</v>
      </c>
      <c r="T281" s="175">
        <v>30</v>
      </c>
      <c r="U281" s="176">
        <v>24.6</v>
      </c>
      <c r="V281" s="100">
        <v>0</v>
      </c>
      <c r="W281" s="101">
        <v>15</v>
      </c>
      <c r="X281" s="100">
        <v>30</v>
      </c>
      <c r="Y281" s="101">
        <v>23.3</v>
      </c>
      <c r="Z281" s="175" t="s">
        <v>241</v>
      </c>
      <c r="AA281" s="176" t="s">
        <v>495</v>
      </c>
      <c r="AB281" s="100">
        <v>0</v>
      </c>
      <c r="AC281" s="101">
        <v>1.2</v>
      </c>
      <c r="AD281" s="100">
        <v>0</v>
      </c>
      <c r="AE281" s="101">
        <v>22</v>
      </c>
      <c r="AF281" s="100">
        <v>0</v>
      </c>
      <c r="AG281" s="101">
        <v>5</v>
      </c>
      <c r="AH281" s="100">
        <v>0</v>
      </c>
      <c r="AI281" s="28">
        <v>0</v>
      </c>
      <c r="AJ281" s="100">
        <v>0</v>
      </c>
      <c r="AK281" s="101">
        <v>0</v>
      </c>
      <c r="AL281" s="100">
        <v>0</v>
      </c>
      <c r="AM281" s="101">
        <v>0</v>
      </c>
      <c r="AN281" s="100">
        <v>0</v>
      </c>
      <c r="AO281" s="101">
        <v>0</v>
      </c>
      <c r="AP281" s="100">
        <v>0</v>
      </c>
      <c r="AQ281" s="176" t="s">
        <v>926</v>
      </c>
      <c r="AR281" s="100">
        <v>18</v>
      </c>
      <c r="AS281" s="101">
        <v>0.9</v>
      </c>
      <c r="AT281" s="100">
        <v>0</v>
      </c>
      <c r="AU281" s="101">
        <v>0</v>
      </c>
      <c r="AV281" s="175" t="s">
        <v>303</v>
      </c>
      <c r="AW281" s="176">
        <v>4.2</v>
      </c>
      <c r="AX281" s="175" t="s">
        <v>241</v>
      </c>
      <c r="AY281" s="176" t="s">
        <v>666</v>
      </c>
      <c r="AZ281" s="100">
        <v>0</v>
      </c>
      <c r="BA281" s="101">
        <v>3</v>
      </c>
      <c r="BB281" s="100">
        <v>0</v>
      </c>
      <c r="BC281" s="101">
        <v>15</v>
      </c>
      <c r="BD281" s="184">
        <v>0</v>
      </c>
      <c r="BE281" s="176" t="s">
        <v>241</v>
      </c>
    </row>
    <row r="282" spans="1:57" ht="12.75">
      <c r="A282" s="39"/>
      <c r="B282" s="2" t="s">
        <v>532</v>
      </c>
      <c r="C282" s="66" t="s">
        <v>148</v>
      </c>
      <c r="D282" s="175" t="s">
        <v>279</v>
      </c>
      <c r="E282" s="175" t="s">
        <v>680</v>
      </c>
      <c r="F282" s="175" t="s">
        <v>279</v>
      </c>
      <c r="G282" s="82">
        <v>2.025</v>
      </c>
      <c r="H282" s="175" t="s">
        <v>279</v>
      </c>
      <c r="I282" s="176">
        <v>4.011</v>
      </c>
      <c r="J282" s="175" t="s">
        <v>279</v>
      </c>
      <c r="K282" s="176">
        <v>0.137</v>
      </c>
      <c r="L282" s="175" t="s">
        <v>279</v>
      </c>
      <c r="M282" s="176">
        <v>3.911</v>
      </c>
      <c r="N282" s="175" t="s">
        <v>279</v>
      </c>
      <c r="O282" s="176" t="s">
        <v>709</v>
      </c>
      <c r="P282" s="175" t="s">
        <v>279</v>
      </c>
      <c r="Q282" s="176">
        <v>0.628</v>
      </c>
      <c r="R282" s="100">
        <v>12.25</v>
      </c>
      <c r="S282" s="101">
        <v>0</v>
      </c>
      <c r="T282" s="175" t="s">
        <v>279</v>
      </c>
      <c r="U282" s="176">
        <v>8.658999999999999</v>
      </c>
      <c r="V282" s="100">
        <v>0</v>
      </c>
      <c r="W282" s="101">
        <v>2.244</v>
      </c>
      <c r="X282" s="175" t="s">
        <v>279</v>
      </c>
      <c r="Y282" s="176">
        <v>8.488</v>
      </c>
      <c r="Z282" s="175" t="s">
        <v>241</v>
      </c>
      <c r="AA282" s="176" t="s">
        <v>496</v>
      </c>
      <c r="AB282" s="100">
        <v>0</v>
      </c>
      <c r="AC282" s="101">
        <v>0.517</v>
      </c>
      <c r="AD282" s="100">
        <v>0</v>
      </c>
      <c r="AE282" s="101">
        <v>11.347</v>
      </c>
      <c r="AF282" s="175" t="s">
        <v>241</v>
      </c>
      <c r="AG282" s="176">
        <v>2.849</v>
      </c>
      <c r="AH282" s="100">
        <v>0</v>
      </c>
      <c r="AI282" s="28">
        <v>0</v>
      </c>
      <c r="AJ282" s="100">
        <v>0</v>
      </c>
      <c r="AK282" s="101">
        <v>0</v>
      </c>
      <c r="AL282" s="100">
        <v>0</v>
      </c>
      <c r="AM282" s="101">
        <v>0</v>
      </c>
      <c r="AN282" s="100">
        <v>0</v>
      </c>
      <c r="AO282" s="101">
        <v>0</v>
      </c>
      <c r="AP282" s="100">
        <v>0</v>
      </c>
      <c r="AQ282" s="176" t="s">
        <v>927</v>
      </c>
      <c r="AR282" s="100">
        <v>7.758</v>
      </c>
      <c r="AS282" s="101">
        <v>0.578</v>
      </c>
      <c r="AT282" s="100">
        <v>0</v>
      </c>
      <c r="AU282" s="101">
        <v>0</v>
      </c>
      <c r="AV282" s="175" t="s">
        <v>304</v>
      </c>
      <c r="AW282" s="176">
        <v>4.29</v>
      </c>
      <c r="AX282" s="175" t="s">
        <v>241</v>
      </c>
      <c r="AY282" s="176">
        <v>5.371</v>
      </c>
      <c r="AZ282" s="100">
        <v>0</v>
      </c>
      <c r="BA282" s="101">
        <v>1.776</v>
      </c>
      <c r="BB282" s="100">
        <v>0</v>
      </c>
      <c r="BC282" s="101">
        <v>2.244</v>
      </c>
      <c r="BD282" s="184">
        <v>0</v>
      </c>
      <c r="BE282" s="176" t="s">
        <v>669</v>
      </c>
    </row>
    <row r="283" spans="1:57" ht="12.75">
      <c r="A283" s="38" t="s">
        <v>24</v>
      </c>
      <c r="B283" s="1" t="s">
        <v>202</v>
      </c>
      <c r="C283" s="65" t="s">
        <v>162</v>
      </c>
      <c r="D283" s="175">
        <v>0</v>
      </c>
      <c r="E283" s="175">
        <v>0</v>
      </c>
      <c r="F283" s="175">
        <v>0</v>
      </c>
      <c r="G283" s="176">
        <v>0</v>
      </c>
      <c r="H283" s="175">
        <v>0</v>
      </c>
      <c r="I283" s="176">
        <v>0</v>
      </c>
      <c r="J283" s="175" t="s">
        <v>241</v>
      </c>
      <c r="K283" s="176">
        <v>0</v>
      </c>
      <c r="L283" s="175" t="s">
        <v>241</v>
      </c>
      <c r="M283" s="176">
        <v>0</v>
      </c>
      <c r="N283" s="175" t="s">
        <v>241</v>
      </c>
      <c r="O283" s="176">
        <v>0</v>
      </c>
      <c r="P283" s="175" t="s">
        <v>241</v>
      </c>
      <c r="Q283" s="176">
        <v>0</v>
      </c>
      <c r="R283" s="100">
        <v>0</v>
      </c>
      <c r="S283" s="101">
        <v>0</v>
      </c>
      <c r="T283" s="100">
        <v>0</v>
      </c>
      <c r="U283" s="101">
        <v>0</v>
      </c>
      <c r="V283" s="100">
        <v>0</v>
      </c>
      <c r="W283" s="101">
        <v>0</v>
      </c>
      <c r="X283" s="100">
        <v>0</v>
      </c>
      <c r="Y283" s="101">
        <v>0</v>
      </c>
      <c r="Z283" s="175" t="s">
        <v>241</v>
      </c>
      <c r="AA283" s="176">
        <v>0</v>
      </c>
      <c r="AB283" s="100">
        <v>0</v>
      </c>
      <c r="AC283" s="101">
        <v>0</v>
      </c>
      <c r="AD283" s="100">
        <v>0</v>
      </c>
      <c r="AE283" s="101">
        <v>0</v>
      </c>
      <c r="AF283" s="100">
        <v>0</v>
      </c>
      <c r="AG283" s="101">
        <v>0</v>
      </c>
      <c r="AH283" s="100">
        <v>0</v>
      </c>
      <c r="AI283" s="28">
        <v>0</v>
      </c>
      <c r="AJ283" s="100">
        <v>0</v>
      </c>
      <c r="AK283" s="101">
        <v>0</v>
      </c>
      <c r="AL283" s="100">
        <v>0</v>
      </c>
      <c r="AM283" s="101">
        <v>0</v>
      </c>
      <c r="AN283" s="100">
        <v>0</v>
      </c>
      <c r="AO283" s="101">
        <v>0</v>
      </c>
      <c r="AP283" s="100">
        <v>0</v>
      </c>
      <c r="AQ283" s="101">
        <v>0</v>
      </c>
      <c r="AR283" s="100">
        <v>0</v>
      </c>
      <c r="AS283" s="101">
        <v>0</v>
      </c>
      <c r="AT283" s="100">
        <v>5</v>
      </c>
      <c r="AU283" s="101">
        <v>0</v>
      </c>
      <c r="AV283" s="175" t="s">
        <v>241</v>
      </c>
      <c r="AW283" s="176">
        <v>0</v>
      </c>
      <c r="AX283" s="175" t="s">
        <v>241</v>
      </c>
      <c r="AY283" s="176">
        <v>0</v>
      </c>
      <c r="AZ283" s="100">
        <v>0</v>
      </c>
      <c r="BA283" s="101">
        <v>0</v>
      </c>
      <c r="BB283" s="100">
        <v>0</v>
      </c>
      <c r="BC283" s="101">
        <v>0</v>
      </c>
      <c r="BD283" s="184">
        <v>0</v>
      </c>
      <c r="BE283" s="101">
        <v>0.38</v>
      </c>
    </row>
    <row r="284" spans="1:57" ht="12.75">
      <c r="A284" s="39"/>
      <c r="B284" s="2" t="s">
        <v>175</v>
      </c>
      <c r="C284" s="66" t="s">
        <v>148</v>
      </c>
      <c r="D284" s="175">
        <v>0</v>
      </c>
      <c r="E284" s="175">
        <v>0</v>
      </c>
      <c r="F284" s="175">
        <v>0</v>
      </c>
      <c r="G284" s="176">
        <v>0</v>
      </c>
      <c r="H284" s="175">
        <v>0</v>
      </c>
      <c r="I284" s="176">
        <v>0</v>
      </c>
      <c r="J284" s="175" t="s">
        <v>241</v>
      </c>
      <c r="K284" s="176">
        <v>0</v>
      </c>
      <c r="L284" s="175" t="s">
        <v>241</v>
      </c>
      <c r="M284" s="176">
        <v>0</v>
      </c>
      <c r="N284" s="175" t="s">
        <v>241</v>
      </c>
      <c r="O284" s="176">
        <v>0</v>
      </c>
      <c r="P284" s="175" t="s">
        <v>241</v>
      </c>
      <c r="Q284" s="176">
        <v>0</v>
      </c>
      <c r="R284" s="100">
        <v>0</v>
      </c>
      <c r="S284" s="101">
        <v>0</v>
      </c>
      <c r="T284" s="100">
        <v>0</v>
      </c>
      <c r="U284" s="101">
        <v>0</v>
      </c>
      <c r="V284" s="100">
        <v>0</v>
      </c>
      <c r="W284" s="101">
        <v>0</v>
      </c>
      <c r="X284" s="100">
        <v>0</v>
      </c>
      <c r="Y284" s="101">
        <v>0</v>
      </c>
      <c r="Z284" s="175" t="s">
        <v>241</v>
      </c>
      <c r="AA284" s="176">
        <v>0</v>
      </c>
      <c r="AB284" s="100">
        <v>0</v>
      </c>
      <c r="AC284" s="101">
        <v>0</v>
      </c>
      <c r="AD284" s="100">
        <v>0</v>
      </c>
      <c r="AE284" s="101">
        <v>0</v>
      </c>
      <c r="AF284" s="100">
        <v>0</v>
      </c>
      <c r="AG284" s="101">
        <v>0</v>
      </c>
      <c r="AH284" s="100">
        <v>0</v>
      </c>
      <c r="AI284" s="28">
        <v>0</v>
      </c>
      <c r="AJ284" s="100">
        <v>0</v>
      </c>
      <c r="AK284" s="101">
        <v>0</v>
      </c>
      <c r="AL284" s="100">
        <v>0</v>
      </c>
      <c r="AM284" s="101">
        <v>0</v>
      </c>
      <c r="AN284" s="100">
        <v>0</v>
      </c>
      <c r="AO284" s="101">
        <v>0</v>
      </c>
      <c r="AP284" s="100">
        <v>0</v>
      </c>
      <c r="AQ284" s="101">
        <v>0</v>
      </c>
      <c r="AR284" s="100">
        <v>0</v>
      </c>
      <c r="AS284" s="101">
        <v>0</v>
      </c>
      <c r="AT284" s="175" t="s">
        <v>262</v>
      </c>
      <c r="AU284" s="176">
        <v>0</v>
      </c>
      <c r="AV284" s="175" t="s">
        <v>241</v>
      </c>
      <c r="AW284" s="176">
        <v>0</v>
      </c>
      <c r="AX284" s="175" t="s">
        <v>241</v>
      </c>
      <c r="AY284" s="176">
        <v>0</v>
      </c>
      <c r="AZ284" s="100">
        <v>0</v>
      </c>
      <c r="BA284" s="101">
        <v>0</v>
      </c>
      <c r="BB284" s="100">
        <v>0</v>
      </c>
      <c r="BC284" s="101">
        <v>0</v>
      </c>
      <c r="BD284" s="184">
        <v>0</v>
      </c>
      <c r="BE284" s="101">
        <v>0</v>
      </c>
    </row>
    <row r="285" spans="1:57" ht="12.75">
      <c r="A285" s="38" t="s">
        <v>33</v>
      </c>
      <c r="B285" s="1" t="s">
        <v>176</v>
      </c>
      <c r="C285" s="65" t="s">
        <v>177</v>
      </c>
      <c r="D285" s="175">
        <v>0</v>
      </c>
      <c r="E285" s="175">
        <v>0</v>
      </c>
      <c r="F285" s="175">
        <v>0</v>
      </c>
      <c r="G285" s="176">
        <v>0</v>
      </c>
      <c r="H285" s="175">
        <v>0</v>
      </c>
      <c r="I285" s="176">
        <v>0</v>
      </c>
      <c r="J285" s="175" t="s">
        <v>241</v>
      </c>
      <c r="K285" s="176">
        <v>0</v>
      </c>
      <c r="L285" s="175" t="s">
        <v>241</v>
      </c>
      <c r="M285" s="176">
        <v>0</v>
      </c>
      <c r="N285" s="175" t="s">
        <v>241</v>
      </c>
      <c r="O285" s="176">
        <v>0</v>
      </c>
      <c r="P285" s="175" t="s">
        <v>241</v>
      </c>
      <c r="Q285" s="176">
        <v>0</v>
      </c>
      <c r="R285" s="100">
        <v>0</v>
      </c>
      <c r="S285" s="101">
        <v>0</v>
      </c>
      <c r="T285" s="100">
        <v>0</v>
      </c>
      <c r="U285" s="101">
        <v>0</v>
      </c>
      <c r="V285" s="100">
        <v>0</v>
      </c>
      <c r="W285" s="101">
        <v>0</v>
      </c>
      <c r="X285" s="100">
        <v>0</v>
      </c>
      <c r="Y285" s="101">
        <v>0</v>
      </c>
      <c r="Z285" s="175" t="s">
        <v>241</v>
      </c>
      <c r="AA285" s="176">
        <v>0</v>
      </c>
      <c r="AB285" s="100">
        <v>0</v>
      </c>
      <c r="AC285" s="101">
        <v>0</v>
      </c>
      <c r="AD285" s="100">
        <v>0</v>
      </c>
      <c r="AE285" s="101">
        <v>0</v>
      </c>
      <c r="AF285" s="100">
        <v>0</v>
      </c>
      <c r="AG285" s="101">
        <v>0</v>
      </c>
      <c r="AH285" s="100">
        <v>0</v>
      </c>
      <c r="AI285" s="28">
        <v>0</v>
      </c>
      <c r="AJ285" s="100">
        <v>0</v>
      </c>
      <c r="AK285" s="101">
        <v>0</v>
      </c>
      <c r="AL285" s="100">
        <v>0</v>
      </c>
      <c r="AM285" s="101">
        <v>0</v>
      </c>
      <c r="AN285" s="100">
        <v>0</v>
      </c>
      <c r="AO285" s="101">
        <v>0</v>
      </c>
      <c r="AP285" s="100">
        <v>0</v>
      </c>
      <c r="AQ285" s="101">
        <v>0</v>
      </c>
      <c r="AR285" s="100">
        <v>0</v>
      </c>
      <c r="AS285" s="101">
        <v>0</v>
      </c>
      <c r="AT285" s="100">
        <v>0</v>
      </c>
      <c r="AU285" s="101">
        <v>0</v>
      </c>
      <c r="AV285" s="100">
        <v>0</v>
      </c>
      <c r="AW285" s="101">
        <v>0</v>
      </c>
      <c r="AX285" s="175" t="s">
        <v>241</v>
      </c>
      <c r="AY285" s="176">
        <v>0</v>
      </c>
      <c r="AZ285" s="100">
        <v>0</v>
      </c>
      <c r="BA285" s="101">
        <v>0</v>
      </c>
      <c r="BB285" s="100">
        <v>0</v>
      </c>
      <c r="BC285" s="101">
        <v>0</v>
      </c>
      <c r="BD285" s="184">
        <v>0</v>
      </c>
      <c r="BE285" s="101">
        <v>0</v>
      </c>
    </row>
    <row r="286" spans="1:57" ht="12.75">
      <c r="A286" s="39"/>
      <c r="B286" s="2"/>
      <c r="C286" s="66" t="s">
        <v>148</v>
      </c>
      <c r="D286" s="100">
        <v>0</v>
      </c>
      <c r="E286" s="100">
        <v>0</v>
      </c>
      <c r="F286" s="100">
        <v>0</v>
      </c>
      <c r="G286" s="101">
        <v>0</v>
      </c>
      <c r="H286" s="100">
        <v>0</v>
      </c>
      <c r="I286" s="101">
        <v>0</v>
      </c>
      <c r="J286" s="100">
        <v>0</v>
      </c>
      <c r="K286" s="101">
        <v>0</v>
      </c>
      <c r="L286" s="100">
        <v>0</v>
      </c>
      <c r="M286" s="101">
        <v>0</v>
      </c>
      <c r="N286" s="100">
        <v>0</v>
      </c>
      <c r="O286" s="101">
        <v>0</v>
      </c>
      <c r="P286" s="100">
        <v>0</v>
      </c>
      <c r="Q286" s="101">
        <v>0</v>
      </c>
      <c r="R286" s="100">
        <v>0</v>
      </c>
      <c r="S286" s="101">
        <v>0</v>
      </c>
      <c r="T286" s="100">
        <v>0</v>
      </c>
      <c r="U286" s="101">
        <v>0</v>
      </c>
      <c r="V286" s="100">
        <v>0</v>
      </c>
      <c r="W286" s="101">
        <v>0</v>
      </c>
      <c r="X286" s="100">
        <v>0</v>
      </c>
      <c r="Y286" s="101">
        <v>0</v>
      </c>
      <c r="Z286" s="175" t="s">
        <v>241</v>
      </c>
      <c r="AA286" s="176">
        <v>0</v>
      </c>
      <c r="AB286" s="100">
        <v>0</v>
      </c>
      <c r="AC286" s="101">
        <v>0</v>
      </c>
      <c r="AD286" s="100">
        <v>0</v>
      </c>
      <c r="AE286" s="101">
        <v>0</v>
      </c>
      <c r="AF286" s="100">
        <v>0</v>
      </c>
      <c r="AG286" s="101">
        <v>0</v>
      </c>
      <c r="AH286" s="100">
        <v>0</v>
      </c>
      <c r="AI286" s="28">
        <v>0</v>
      </c>
      <c r="AJ286" s="100">
        <v>0</v>
      </c>
      <c r="AK286" s="101">
        <v>0</v>
      </c>
      <c r="AL286" s="100">
        <v>0</v>
      </c>
      <c r="AM286" s="101">
        <v>0</v>
      </c>
      <c r="AN286" s="100">
        <v>0</v>
      </c>
      <c r="AO286" s="101">
        <v>0</v>
      </c>
      <c r="AP286" s="100">
        <v>0</v>
      </c>
      <c r="AQ286" s="101">
        <v>0</v>
      </c>
      <c r="AR286" s="100">
        <v>0</v>
      </c>
      <c r="AS286" s="101">
        <v>0</v>
      </c>
      <c r="AT286" s="100">
        <v>0</v>
      </c>
      <c r="AU286" s="101">
        <v>0</v>
      </c>
      <c r="AV286" s="100">
        <v>0</v>
      </c>
      <c r="AW286" s="101">
        <v>0</v>
      </c>
      <c r="AX286" s="175" t="s">
        <v>241</v>
      </c>
      <c r="AY286" s="176">
        <v>0</v>
      </c>
      <c r="AZ286" s="100">
        <v>0</v>
      </c>
      <c r="BA286" s="101">
        <v>0</v>
      </c>
      <c r="BB286" s="100">
        <v>0</v>
      </c>
      <c r="BC286" s="101">
        <v>0</v>
      </c>
      <c r="BD286" s="184">
        <v>0</v>
      </c>
      <c r="BE286" s="101">
        <v>0</v>
      </c>
    </row>
    <row r="287" spans="1:57" ht="12.75">
      <c r="A287" s="38" t="s">
        <v>178</v>
      </c>
      <c r="B287" s="1" t="s">
        <v>179</v>
      </c>
      <c r="C287" s="65" t="s">
        <v>177</v>
      </c>
      <c r="D287" s="175" t="s">
        <v>241</v>
      </c>
      <c r="E287" s="175" t="s">
        <v>187</v>
      </c>
      <c r="F287" s="100">
        <v>0</v>
      </c>
      <c r="G287" s="101">
        <v>10</v>
      </c>
      <c r="H287" s="100">
        <v>0</v>
      </c>
      <c r="I287" s="101">
        <v>0</v>
      </c>
      <c r="J287" s="100">
        <v>0</v>
      </c>
      <c r="K287" s="101">
        <v>8</v>
      </c>
      <c r="L287" s="175" t="s">
        <v>238</v>
      </c>
      <c r="M287" s="176" t="s">
        <v>852</v>
      </c>
      <c r="N287" s="175" t="s">
        <v>241</v>
      </c>
      <c r="O287" s="176" t="s">
        <v>27</v>
      </c>
      <c r="P287" s="175" t="s">
        <v>241</v>
      </c>
      <c r="Q287" s="176">
        <v>2.5</v>
      </c>
      <c r="R287" s="175" t="s">
        <v>241</v>
      </c>
      <c r="S287" s="176" t="s">
        <v>856</v>
      </c>
      <c r="T287" s="175" t="s">
        <v>241</v>
      </c>
      <c r="U287" s="176" t="s">
        <v>178</v>
      </c>
      <c r="V287" s="175" t="s">
        <v>241</v>
      </c>
      <c r="W287" s="176" t="s">
        <v>17</v>
      </c>
      <c r="X287" s="100">
        <v>0</v>
      </c>
      <c r="Y287" s="176" t="s">
        <v>870</v>
      </c>
      <c r="Z287" s="175" t="s">
        <v>241</v>
      </c>
      <c r="AA287" s="176">
        <v>0</v>
      </c>
      <c r="AB287" s="100">
        <v>0</v>
      </c>
      <c r="AC287" s="101">
        <v>0</v>
      </c>
      <c r="AD287" s="100">
        <v>0</v>
      </c>
      <c r="AE287" s="101">
        <v>1</v>
      </c>
      <c r="AF287" s="100">
        <v>0</v>
      </c>
      <c r="AG287" s="101">
        <v>6</v>
      </c>
      <c r="AH287" s="100">
        <v>0</v>
      </c>
      <c r="AI287" s="28">
        <v>0</v>
      </c>
      <c r="AJ287" s="100">
        <v>0</v>
      </c>
      <c r="AK287" s="101">
        <v>39.5</v>
      </c>
      <c r="AL287" s="100">
        <v>0</v>
      </c>
      <c r="AM287" s="101">
        <v>25</v>
      </c>
      <c r="AN287" s="100">
        <v>0</v>
      </c>
      <c r="AO287" s="101">
        <v>0.2</v>
      </c>
      <c r="AP287" s="100">
        <v>0</v>
      </c>
      <c r="AQ287" s="176" t="s">
        <v>509</v>
      </c>
      <c r="AR287" s="100">
        <v>0</v>
      </c>
      <c r="AS287" s="101">
        <v>28</v>
      </c>
      <c r="AT287" s="100">
        <v>0</v>
      </c>
      <c r="AU287" s="101">
        <v>14</v>
      </c>
      <c r="AV287" s="100">
        <v>0</v>
      </c>
      <c r="AW287" s="101">
        <v>1</v>
      </c>
      <c r="AX287" s="175" t="s">
        <v>241</v>
      </c>
      <c r="AY287" s="176">
        <v>2.5</v>
      </c>
      <c r="AZ287" s="100">
        <v>0</v>
      </c>
      <c r="BA287" s="101">
        <v>0</v>
      </c>
      <c r="BB287" s="100">
        <v>0</v>
      </c>
      <c r="BC287" s="101">
        <v>8.2</v>
      </c>
      <c r="BD287" s="184">
        <v>0</v>
      </c>
      <c r="BE287" s="101">
        <v>20</v>
      </c>
    </row>
    <row r="288" spans="1:57" ht="12.75">
      <c r="A288" s="39"/>
      <c r="B288" s="2"/>
      <c r="C288" s="66" t="s">
        <v>148</v>
      </c>
      <c r="D288" s="175" t="s">
        <v>241</v>
      </c>
      <c r="E288" s="175" t="s">
        <v>681</v>
      </c>
      <c r="F288" s="175" t="s">
        <v>241</v>
      </c>
      <c r="G288" s="176" t="s">
        <v>690</v>
      </c>
      <c r="H288" s="175" t="s">
        <v>241</v>
      </c>
      <c r="I288" s="176">
        <v>0</v>
      </c>
      <c r="J288" s="175" t="s">
        <v>241</v>
      </c>
      <c r="K288" s="176">
        <v>5.366999999999999</v>
      </c>
      <c r="L288" s="175" t="s">
        <v>404</v>
      </c>
      <c r="M288" s="176" t="s">
        <v>853</v>
      </c>
      <c r="N288" s="175" t="s">
        <v>241</v>
      </c>
      <c r="O288" s="176" t="s">
        <v>915</v>
      </c>
      <c r="P288" s="175" t="s">
        <v>241</v>
      </c>
      <c r="Q288" s="176" t="s">
        <v>715</v>
      </c>
      <c r="R288" s="175" t="s">
        <v>241</v>
      </c>
      <c r="S288" s="176" t="s">
        <v>863</v>
      </c>
      <c r="T288" s="175" t="s">
        <v>241</v>
      </c>
      <c r="U288" s="176" t="s">
        <v>864</v>
      </c>
      <c r="V288" s="175" t="s">
        <v>241</v>
      </c>
      <c r="W288" s="176" t="s">
        <v>538</v>
      </c>
      <c r="X288" s="100">
        <v>0</v>
      </c>
      <c r="Y288" s="176" t="s">
        <v>871</v>
      </c>
      <c r="Z288" s="175" t="s">
        <v>241</v>
      </c>
      <c r="AA288" s="176">
        <v>0</v>
      </c>
      <c r="AB288" s="100">
        <v>0</v>
      </c>
      <c r="AC288" s="101">
        <v>0</v>
      </c>
      <c r="AD288" s="100">
        <v>0</v>
      </c>
      <c r="AE288" s="101">
        <v>0.614</v>
      </c>
      <c r="AF288" s="100">
        <v>0</v>
      </c>
      <c r="AG288" s="101">
        <v>3.222</v>
      </c>
      <c r="AH288" s="100">
        <v>0</v>
      </c>
      <c r="AI288" s="28">
        <v>0</v>
      </c>
      <c r="AJ288" s="100">
        <v>0</v>
      </c>
      <c r="AK288" s="101">
        <v>14.542</v>
      </c>
      <c r="AL288" s="175" t="s">
        <v>241</v>
      </c>
      <c r="AM288" s="176">
        <v>11.994</v>
      </c>
      <c r="AN288" s="175" t="s">
        <v>241</v>
      </c>
      <c r="AO288" s="176">
        <v>4.42</v>
      </c>
      <c r="AP288" s="175" t="s">
        <v>241</v>
      </c>
      <c r="AQ288" s="176" t="s">
        <v>746</v>
      </c>
      <c r="AR288" s="175" t="s">
        <v>241</v>
      </c>
      <c r="AS288" s="176" t="s">
        <v>921</v>
      </c>
      <c r="AT288" s="100">
        <v>0</v>
      </c>
      <c r="AU288" s="101">
        <v>7.013</v>
      </c>
      <c r="AV288" s="100">
        <v>0</v>
      </c>
      <c r="AW288" s="101">
        <v>0.378</v>
      </c>
      <c r="AX288" s="175" t="s">
        <v>241</v>
      </c>
      <c r="AY288" s="176">
        <v>1.529</v>
      </c>
      <c r="AZ288" s="100">
        <v>0</v>
      </c>
      <c r="BA288" s="101">
        <v>0</v>
      </c>
      <c r="BB288" s="100">
        <v>0</v>
      </c>
      <c r="BC288" s="176" t="s">
        <v>845</v>
      </c>
      <c r="BD288" s="184">
        <v>0</v>
      </c>
      <c r="BE288" s="101">
        <v>12.557</v>
      </c>
    </row>
    <row r="289" spans="1:57" ht="12.75">
      <c r="A289" s="38" t="s">
        <v>181</v>
      </c>
      <c r="B289" s="1" t="s">
        <v>180</v>
      </c>
      <c r="C289" s="65" t="s">
        <v>177</v>
      </c>
      <c r="D289" s="175" t="s">
        <v>241</v>
      </c>
      <c r="E289" s="175" t="s">
        <v>682</v>
      </c>
      <c r="F289" s="100">
        <v>0</v>
      </c>
      <c r="G289" s="101">
        <v>4.2</v>
      </c>
      <c r="H289" s="100">
        <v>0</v>
      </c>
      <c r="I289" s="101">
        <v>19</v>
      </c>
      <c r="J289" s="100">
        <v>10</v>
      </c>
      <c r="K289" s="101">
        <v>11</v>
      </c>
      <c r="L289" s="100">
        <v>0</v>
      </c>
      <c r="M289" s="101">
        <v>4.2</v>
      </c>
      <c r="N289" s="100">
        <v>0</v>
      </c>
      <c r="O289" s="101">
        <v>7</v>
      </c>
      <c r="P289" s="100">
        <v>0</v>
      </c>
      <c r="Q289" s="101">
        <v>3</v>
      </c>
      <c r="R289" s="100">
        <v>0</v>
      </c>
      <c r="S289" s="101">
        <v>5.2</v>
      </c>
      <c r="T289" s="100">
        <v>0</v>
      </c>
      <c r="U289" s="101">
        <v>11.3</v>
      </c>
      <c r="V289" s="100">
        <v>0</v>
      </c>
      <c r="W289" s="101">
        <v>0</v>
      </c>
      <c r="X289" s="100">
        <v>0</v>
      </c>
      <c r="Y289" s="101">
        <v>7.6</v>
      </c>
      <c r="Z289" s="175" t="s">
        <v>241</v>
      </c>
      <c r="AA289" s="176">
        <v>7</v>
      </c>
      <c r="AB289" s="100">
        <v>0</v>
      </c>
      <c r="AC289" s="101">
        <v>2.3</v>
      </c>
      <c r="AD289" s="100">
        <v>0</v>
      </c>
      <c r="AE289" s="101">
        <v>4.2</v>
      </c>
      <c r="AF289" s="100">
        <v>0</v>
      </c>
      <c r="AG289" s="101">
        <v>13.1</v>
      </c>
      <c r="AH289" s="100">
        <v>0</v>
      </c>
      <c r="AI289" s="28">
        <v>10.1</v>
      </c>
      <c r="AJ289" s="100">
        <v>0</v>
      </c>
      <c r="AK289" s="101">
        <v>6</v>
      </c>
      <c r="AL289" s="175" t="s">
        <v>15</v>
      </c>
      <c r="AM289" s="176" t="s">
        <v>33</v>
      </c>
      <c r="AN289" s="175" t="s">
        <v>14</v>
      </c>
      <c r="AO289" s="176" t="s">
        <v>505</v>
      </c>
      <c r="AP289" s="175" t="s">
        <v>241</v>
      </c>
      <c r="AQ289" s="176">
        <v>0</v>
      </c>
      <c r="AR289" s="175" t="s">
        <v>20</v>
      </c>
      <c r="AS289" s="176">
        <v>0</v>
      </c>
      <c r="AT289" s="100">
        <v>0</v>
      </c>
      <c r="AU289" s="101">
        <v>15.1</v>
      </c>
      <c r="AV289" s="100">
        <v>15</v>
      </c>
      <c r="AW289" s="101">
        <v>12.1</v>
      </c>
      <c r="AX289" s="175" t="s">
        <v>241</v>
      </c>
      <c r="AY289" s="176" t="s">
        <v>500</v>
      </c>
      <c r="AZ289" s="100">
        <v>0</v>
      </c>
      <c r="BA289" s="101">
        <v>0</v>
      </c>
      <c r="BB289" s="100">
        <v>10</v>
      </c>
      <c r="BC289" s="101">
        <v>6</v>
      </c>
      <c r="BD289" s="184">
        <v>0</v>
      </c>
      <c r="BE289" s="101">
        <v>5</v>
      </c>
    </row>
    <row r="290" spans="1:57" ht="12.75">
      <c r="A290" s="39"/>
      <c r="B290" s="2"/>
      <c r="C290" s="66" t="s">
        <v>148</v>
      </c>
      <c r="D290" s="175" t="s">
        <v>241</v>
      </c>
      <c r="E290" s="175" t="s">
        <v>683</v>
      </c>
      <c r="F290" s="175">
        <v>0</v>
      </c>
      <c r="G290" s="176">
        <v>2.84</v>
      </c>
      <c r="H290" s="175">
        <v>0</v>
      </c>
      <c r="I290" s="176" t="s">
        <v>850</v>
      </c>
      <c r="J290" s="175" t="s">
        <v>273</v>
      </c>
      <c r="K290" s="176" t="s">
        <v>851</v>
      </c>
      <c r="L290" s="175" t="s">
        <v>241</v>
      </c>
      <c r="M290" s="176" t="s">
        <v>854</v>
      </c>
      <c r="N290" s="175" t="s">
        <v>241</v>
      </c>
      <c r="O290" s="176" t="s">
        <v>916</v>
      </c>
      <c r="P290" s="175" t="s">
        <v>241</v>
      </c>
      <c r="Q290" s="176" t="s">
        <v>716</v>
      </c>
      <c r="R290" s="175" t="s">
        <v>241</v>
      </c>
      <c r="S290" s="176">
        <v>0.277</v>
      </c>
      <c r="T290" s="175" t="s">
        <v>241</v>
      </c>
      <c r="U290" s="176">
        <v>11.154</v>
      </c>
      <c r="V290" s="175" t="s">
        <v>241</v>
      </c>
      <c r="W290" s="176">
        <v>0</v>
      </c>
      <c r="X290" s="175" t="s">
        <v>241</v>
      </c>
      <c r="Y290" s="82">
        <v>3.494</v>
      </c>
      <c r="Z290" s="175" t="s">
        <v>241</v>
      </c>
      <c r="AA290" s="176">
        <v>4.347</v>
      </c>
      <c r="AB290" s="175" t="s">
        <v>241</v>
      </c>
      <c r="AC290" s="176">
        <v>3.215</v>
      </c>
      <c r="AD290" s="175" t="s">
        <v>241</v>
      </c>
      <c r="AE290" s="176" t="s">
        <v>733</v>
      </c>
      <c r="AF290" s="175" t="s">
        <v>241</v>
      </c>
      <c r="AG290" s="176">
        <v>9.902</v>
      </c>
      <c r="AH290" s="175" t="s">
        <v>241</v>
      </c>
      <c r="AI290" s="36" t="s">
        <v>739</v>
      </c>
      <c r="AJ290" s="100">
        <v>0</v>
      </c>
      <c r="AK290" s="176" t="s">
        <v>902</v>
      </c>
      <c r="AL290" s="100">
        <v>3.665</v>
      </c>
      <c r="AM290" s="101">
        <v>7.479</v>
      </c>
      <c r="AN290" s="100">
        <v>3.473</v>
      </c>
      <c r="AO290" s="101">
        <v>4.345</v>
      </c>
      <c r="AP290" s="100">
        <v>0</v>
      </c>
      <c r="AQ290" s="101">
        <v>0</v>
      </c>
      <c r="AR290" s="175" t="s">
        <v>295</v>
      </c>
      <c r="AS290" s="176">
        <v>0</v>
      </c>
      <c r="AT290" s="100">
        <v>0</v>
      </c>
      <c r="AU290" s="101">
        <v>10.509</v>
      </c>
      <c r="AV290" s="100">
        <v>11.348</v>
      </c>
      <c r="AW290" s="101">
        <v>6.973</v>
      </c>
      <c r="AX290" s="175" t="s">
        <v>241</v>
      </c>
      <c r="AY290" s="82">
        <v>2.936</v>
      </c>
      <c r="AZ290" s="100">
        <v>0</v>
      </c>
      <c r="BA290" s="101">
        <v>0</v>
      </c>
      <c r="BB290" s="100">
        <v>6.207</v>
      </c>
      <c r="BC290" s="101">
        <v>5.648</v>
      </c>
      <c r="BD290" s="184">
        <v>0</v>
      </c>
      <c r="BE290" s="101">
        <v>7.717</v>
      </c>
    </row>
    <row r="291" spans="1:57" ht="12.75">
      <c r="A291" s="38" t="s">
        <v>183</v>
      </c>
      <c r="B291" s="1" t="s">
        <v>182</v>
      </c>
      <c r="C291" s="65" t="s">
        <v>177</v>
      </c>
      <c r="D291" s="175" t="s">
        <v>241</v>
      </c>
      <c r="E291" s="175" t="s">
        <v>684</v>
      </c>
      <c r="F291" s="175">
        <v>0</v>
      </c>
      <c r="G291" s="176">
        <v>6</v>
      </c>
      <c r="H291" s="175">
        <v>0</v>
      </c>
      <c r="I291" s="176" t="s">
        <v>27</v>
      </c>
      <c r="J291" s="175">
        <v>6</v>
      </c>
      <c r="K291" s="176" t="s">
        <v>697</v>
      </c>
      <c r="L291" s="175" t="s">
        <v>241</v>
      </c>
      <c r="M291" s="176">
        <v>0</v>
      </c>
      <c r="N291" s="175" t="s">
        <v>241</v>
      </c>
      <c r="O291" s="176">
        <v>0</v>
      </c>
      <c r="P291" s="175" t="s">
        <v>241</v>
      </c>
      <c r="Q291" s="176">
        <v>0</v>
      </c>
      <c r="R291" s="175" t="s">
        <v>241</v>
      </c>
      <c r="S291" s="176" t="s">
        <v>183</v>
      </c>
      <c r="T291" s="175" t="s">
        <v>241</v>
      </c>
      <c r="U291" s="176" t="s">
        <v>27</v>
      </c>
      <c r="V291" s="175" t="s">
        <v>241</v>
      </c>
      <c r="W291" s="176">
        <v>0</v>
      </c>
      <c r="X291" s="175" t="s">
        <v>241</v>
      </c>
      <c r="Y291" s="176">
        <v>3</v>
      </c>
      <c r="Z291" s="175" t="s">
        <v>241</v>
      </c>
      <c r="AA291" s="176">
        <v>0</v>
      </c>
      <c r="AB291" s="175" t="s">
        <v>241</v>
      </c>
      <c r="AC291" s="176">
        <v>0</v>
      </c>
      <c r="AD291" s="175" t="s">
        <v>241</v>
      </c>
      <c r="AE291" s="176" t="s">
        <v>553</v>
      </c>
      <c r="AF291" s="175" t="s">
        <v>241</v>
      </c>
      <c r="AG291" s="176">
        <v>0</v>
      </c>
      <c r="AH291" s="175" t="s">
        <v>241</v>
      </c>
      <c r="AI291" s="36" t="s">
        <v>27</v>
      </c>
      <c r="AJ291" s="100">
        <v>12</v>
      </c>
      <c r="AK291" s="101">
        <v>18</v>
      </c>
      <c r="AL291" s="100">
        <v>0</v>
      </c>
      <c r="AM291" s="101">
        <v>0</v>
      </c>
      <c r="AN291" s="100">
        <v>0</v>
      </c>
      <c r="AO291" s="101">
        <v>0</v>
      </c>
      <c r="AP291" s="100">
        <v>0</v>
      </c>
      <c r="AQ291" s="101">
        <v>0</v>
      </c>
      <c r="AR291" s="100">
        <v>0</v>
      </c>
      <c r="AS291" s="101">
        <v>3</v>
      </c>
      <c r="AT291" s="100">
        <v>0</v>
      </c>
      <c r="AU291" s="101">
        <v>3</v>
      </c>
      <c r="AV291" s="100">
        <v>0</v>
      </c>
      <c r="AW291" s="101" t="s">
        <v>510</v>
      </c>
      <c r="AX291" s="175" t="s">
        <v>241</v>
      </c>
      <c r="AY291" s="176">
        <v>0</v>
      </c>
      <c r="AZ291" s="100">
        <v>0</v>
      </c>
      <c r="BA291" s="101">
        <v>3</v>
      </c>
      <c r="BB291" s="100">
        <v>15</v>
      </c>
      <c r="BC291" s="101">
        <v>2.5</v>
      </c>
      <c r="BD291" s="184">
        <v>8</v>
      </c>
      <c r="BE291" s="176">
        <v>3.5</v>
      </c>
    </row>
    <row r="292" spans="1:57" ht="12.75">
      <c r="A292" s="39"/>
      <c r="B292" s="2"/>
      <c r="C292" s="66" t="s">
        <v>148</v>
      </c>
      <c r="D292" s="175" t="s">
        <v>241</v>
      </c>
      <c r="E292" s="175" t="s">
        <v>685</v>
      </c>
      <c r="F292" s="175">
        <v>0</v>
      </c>
      <c r="G292" s="176">
        <v>4.951</v>
      </c>
      <c r="H292" s="175">
        <v>0</v>
      </c>
      <c r="I292" s="176" t="s">
        <v>694</v>
      </c>
      <c r="J292" s="175">
        <v>3.139</v>
      </c>
      <c r="K292" s="176" t="s">
        <v>698</v>
      </c>
      <c r="L292" s="175" t="s">
        <v>241</v>
      </c>
      <c r="M292" s="176">
        <v>0</v>
      </c>
      <c r="N292" s="175" t="s">
        <v>241</v>
      </c>
      <c r="O292" s="176">
        <v>0</v>
      </c>
      <c r="P292" s="175" t="s">
        <v>241</v>
      </c>
      <c r="Q292" s="176">
        <v>0</v>
      </c>
      <c r="R292" s="175" t="s">
        <v>241</v>
      </c>
      <c r="S292" s="176" t="s">
        <v>719</v>
      </c>
      <c r="T292" s="175" t="s">
        <v>241</v>
      </c>
      <c r="U292" s="176" t="s">
        <v>865</v>
      </c>
      <c r="V292" s="175" t="s">
        <v>241</v>
      </c>
      <c r="W292" s="176">
        <v>0</v>
      </c>
      <c r="X292" s="175" t="s">
        <v>241</v>
      </c>
      <c r="Y292" s="176">
        <v>1.522</v>
      </c>
      <c r="Z292" s="175" t="s">
        <v>241</v>
      </c>
      <c r="AA292" s="176">
        <v>0</v>
      </c>
      <c r="AB292" s="175" t="s">
        <v>241</v>
      </c>
      <c r="AC292" s="176">
        <v>0</v>
      </c>
      <c r="AD292" s="175" t="s">
        <v>241</v>
      </c>
      <c r="AE292" s="176" t="s">
        <v>734</v>
      </c>
      <c r="AF292" s="175" t="s">
        <v>241</v>
      </c>
      <c r="AG292" s="176">
        <v>0</v>
      </c>
      <c r="AH292" s="175" t="s">
        <v>241</v>
      </c>
      <c r="AI292" s="36" t="s">
        <v>901</v>
      </c>
      <c r="AJ292" s="100">
        <v>34.697</v>
      </c>
      <c r="AK292" s="101">
        <v>37.402</v>
      </c>
      <c r="AL292" s="100">
        <v>0</v>
      </c>
      <c r="AM292" s="101">
        <v>0</v>
      </c>
      <c r="AN292" s="100">
        <v>0</v>
      </c>
      <c r="AO292" s="101">
        <v>0</v>
      </c>
      <c r="AP292" s="100">
        <v>0</v>
      </c>
      <c r="AQ292" s="101">
        <v>0</v>
      </c>
      <c r="AR292" s="100">
        <v>0</v>
      </c>
      <c r="AS292" s="101">
        <v>1.522</v>
      </c>
      <c r="AT292" s="100">
        <v>0</v>
      </c>
      <c r="AU292" s="101">
        <v>1.784</v>
      </c>
      <c r="AV292" s="100">
        <v>0</v>
      </c>
      <c r="AW292" s="101">
        <v>28.923</v>
      </c>
      <c r="AX292" s="175" t="s">
        <v>241</v>
      </c>
      <c r="AY292" s="176">
        <v>0</v>
      </c>
      <c r="AZ292" s="100">
        <v>0</v>
      </c>
      <c r="BA292" s="101">
        <v>1.522</v>
      </c>
      <c r="BB292" s="100">
        <v>8.203</v>
      </c>
      <c r="BC292" s="101">
        <v>2.204</v>
      </c>
      <c r="BD292" s="178" t="s">
        <v>308</v>
      </c>
      <c r="BE292" s="176" t="s">
        <v>670</v>
      </c>
    </row>
    <row r="293" spans="1:57" ht="12.75">
      <c r="A293" s="38" t="s">
        <v>184</v>
      </c>
      <c r="B293" s="1" t="s">
        <v>186</v>
      </c>
      <c r="C293" s="65" t="s">
        <v>162</v>
      </c>
      <c r="D293" s="175" t="s">
        <v>241</v>
      </c>
      <c r="E293" s="175" t="s">
        <v>9</v>
      </c>
      <c r="F293" s="175">
        <v>0</v>
      </c>
      <c r="G293" s="176">
        <v>0</v>
      </c>
      <c r="H293" s="175">
        <v>0</v>
      </c>
      <c r="I293" s="176">
        <v>0</v>
      </c>
      <c r="J293" s="175" t="s">
        <v>241</v>
      </c>
      <c r="K293" s="176" t="s">
        <v>27</v>
      </c>
      <c r="L293" s="175" t="s">
        <v>241</v>
      </c>
      <c r="M293" s="176" t="s">
        <v>27</v>
      </c>
      <c r="N293" s="175" t="s">
        <v>241</v>
      </c>
      <c r="O293" s="176" t="s">
        <v>9</v>
      </c>
      <c r="P293" s="175" t="s">
        <v>241</v>
      </c>
      <c r="Q293" s="176">
        <v>0</v>
      </c>
      <c r="R293" s="175" t="s">
        <v>241</v>
      </c>
      <c r="S293" s="176">
        <v>0</v>
      </c>
      <c r="T293" s="175" t="s">
        <v>241</v>
      </c>
      <c r="U293" s="176">
        <v>2</v>
      </c>
      <c r="V293" s="175" t="s">
        <v>241</v>
      </c>
      <c r="W293" s="176">
        <v>0</v>
      </c>
      <c r="X293" s="175" t="s">
        <v>241</v>
      </c>
      <c r="Y293" s="176">
        <v>0</v>
      </c>
      <c r="Z293" s="175" t="s">
        <v>241</v>
      </c>
      <c r="AA293" s="176">
        <v>0</v>
      </c>
      <c r="AB293" s="175" t="s">
        <v>241</v>
      </c>
      <c r="AC293" s="176">
        <v>0</v>
      </c>
      <c r="AD293" s="175" t="s">
        <v>241</v>
      </c>
      <c r="AE293" s="176">
        <v>0</v>
      </c>
      <c r="AF293" s="175" t="s">
        <v>241</v>
      </c>
      <c r="AG293" s="176">
        <v>0</v>
      </c>
      <c r="AH293" s="175" t="s">
        <v>241</v>
      </c>
      <c r="AI293" s="36">
        <v>0</v>
      </c>
      <c r="AJ293" s="100">
        <v>0</v>
      </c>
      <c r="AK293" s="101">
        <v>0</v>
      </c>
      <c r="AL293" s="100">
        <v>1</v>
      </c>
      <c r="AM293" s="101">
        <v>6</v>
      </c>
      <c r="AN293" s="100">
        <v>0</v>
      </c>
      <c r="AO293" s="101">
        <v>0</v>
      </c>
      <c r="AP293" s="100">
        <v>0</v>
      </c>
      <c r="AQ293" s="101">
        <v>0</v>
      </c>
      <c r="AR293" s="100">
        <v>0</v>
      </c>
      <c r="AS293" s="101">
        <v>1</v>
      </c>
      <c r="AT293" s="100">
        <v>0</v>
      </c>
      <c r="AU293" s="101">
        <v>3</v>
      </c>
      <c r="AV293" s="100">
        <v>7</v>
      </c>
      <c r="AW293" s="101">
        <v>12</v>
      </c>
      <c r="AX293" s="175" t="s">
        <v>241</v>
      </c>
      <c r="AY293" s="176">
        <v>0</v>
      </c>
      <c r="AZ293" s="100">
        <v>0</v>
      </c>
      <c r="BA293" s="101">
        <v>0</v>
      </c>
      <c r="BB293" s="100">
        <v>0</v>
      </c>
      <c r="BC293" s="101">
        <v>1</v>
      </c>
      <c r="BD293" s="184">
        <v>0</v>
      </c>
      <c r="BE293" s="101">
        <v>0</v>
      </c>
    </row>
    <row r="294" spans="1:57" ht="12.75">
      <c r="A294" s="39"/>
      <c r="B294" s="2"/>
      <c r="C294" s="66" t="s">
        <v>148</v>
      </c>
      <c r="D294" s="175" t="s">
        <v>241</v>
      </c>
      <c r="E294" s="175" t="s">
        <v>686</v>
      </c>
      <c r="F294" s="175">
        <v>0</v>
      </c>
      <c r="G294" s="176">
        <v>0</v>
      </c>
      <c r="H294" s="175" t="s">
        <v>241</v>
      </c>
      <c r="I294" s="176">
        <v>0</v>
      </c>
      <c r="J294" s="175" t="s">
        <v>241</v>
      </c>
      <c r="K294" s="176" t="s">
        <v>543</v>
      </c>
      <c r="L294" s="175" t="s">
        <v>241</v>
      </c>
      <c r="M294" s="176" t="s">
        <v>855</v>
      </c>
      <c r="N294" s="175" t="s">
        <v>241</v>
      </c>
      <c r="O294" s="176" t="s">
        <v>917</v>
      </c>
      <c r="P294" s="175" t="s">
        <v>241</v>
      </c>
      <c r="Q294" s="176">
        <v>0</v>
      </c>
      <c r="R294" s="175" t="s">
        <v>241</v>
      </c>
      <c r="S294" s="176">
        <v>0</v>
      </c>
      <c r="T294" s="175" t="s">
        <v>241</v>
      </c>
      <c r="U294" s="176">
        <v>5.814</v>
      </c>
      <c r="V294" s="175" t="s">
        <v>241</v>
      </c>
      <c r="W294" s="176">
        <v>0</v>
      </c>
      <c r="X294" s="175" t="s">
        <v>241</v>
      </c>
      <c r="Y294" s="176">
        <v>0</v>
      </c>
      <c r="Z294" s="175" t="s">
        <v>241</v>
      </c>
      <c r="AA294" s="176">
        <v>0</v>
      </c>
      <c r="AB294" s="175" t="s">
        <v>241</v>
      </c>
      <c r="AC294" s="176">
        <v>0</v>
      </c>
      <c r="AD294" s="175" t="s">
        <v>241</v>
      </c>
      <c r="AE294" s="176">
        <v>0</v>
      </c>
      <c r="AF294" s="175" t="s">
        <v>241</v>
      </c>
      <c r="AG294" s="176">
        <v>0</v>
      </c>
      <c r="AH294" s="175" t="s">
        <v>241</v>
      </c>
      <c r="AI294" s="36">
        <v>0</v>
      </c>
      <c r="AJ294" s="100">
        <v>0</v>
      </c>
      <c r="AK294" s="101">
        <v>0</v>
      </c>
      <c r="AL294" s="175" t="s">
        <v>330</v>
      </c>
      <c r="AM294" s="176" t="s">
        <v>906</v>
      </c>
      <c r="AN294" s="100">
        <v>0</v>
      </c>
      <c r="AO294" s="101">
        <v>0</v>
      </c>
      <c r="AP294" s="100">
        <v>0</v>
      </c>
      <c r="AQ294" s="101">
        <v>0</v>
      </c>
      <c r="AR294" s="100">
        <v>0</v>
      </c>
      <c r="AS294" s="101">
        <v>4.088</v>
      </c>
      <c r="AT294" s="100">
        <v>0</v>
      </c>
      <c r="AU294" s="101">
        <v>16.291</v>
      </c>
      <c r="AV294" s="175" t="s">
        <v>302</v>
      </c>
      <c r="AW294" s="176" t="s">
        <v>941</v>
      </c>
      <c r="AX294" s="175" t="s">
        <v>241</v>
      </c>
      <c r="AY294" s="176">
        <v>0</v>
      </c>
      <c r="AZ294" s="100">
        <v>0</v>
      </c>
      <c r="BA294" s="101">
        <v>0</v>
      </c>
      <c r="BB294" s="100">
        <v>0</v>
      </c>
      <c r="BC294" s="101">
        <v>2.902</v>
      </c>
      <c r="BD294" s="184">
        <v>0</v>
      </c>
      <c r="BE294" s="101">
        <v>0</v>
      </c>
    </row>
    <row r="295" spans="1:57" ht="12.75">
      <c r="A295" s="38" t="s">
        <v>185</v>
      </c>
      <c r="B295" s="1" t="s">
        <v>188</v>
      </c>
      <c r="C295" s="65" t="s">
        <v>162</v>
      </c>
      <c r="D295" s="175" t="s">
        <v>185</v>
      </c>
      <c r="E295" s="175" t="s">
        <v>22</v>
      </c>
      <c r="F295" s="175">
        <v>20</v>
      </c>
      <c r="G295" s="176" t="s">
        <v>20</v>
      </c>
      <c r="H295" s="175">
        <v>0</v>
      </c>
      <c r="I295" s="176">
        <v>2</v>
      </c>
      <c r="J295" s="175">
        <v>4</v>
      </c>
      <c r="K295" s="176" t="s">
        <v>21</v>
      </c>
      <c r="L295" s="175">
        <v>28</v>
      </c>
      <c r="M295" s="176" t="s">
        <v>856</v>
      </c>
      <c r="N295" s="175">
        <v>4</v>
      </c>
      <c r="O295" s="176" t="s">
        <v>19</v>
      </c>
      <c r="P295" s="175">
        <v>4</v>
      </c>
      <c r="Q295" s="176">
        <v>14</v>
      </c>
      <c r="R295" s="175" t="s">
        <v>241</v>
      </c>
      <c r="S295" s="176" t="s">
        <v>22</v>
      </c>
      <c r="T295" s="175">
        <v>9</v>
      </c>
      <c r="U295" s="176" t="s">
        <v>187</v>
      </c>
      <c r="V295" s="175">
        <v>4</v>
      </c>
      <c r="W295" s="176">
        <v>3</v>
      </c>
      <c r="X295" s="175" t="s">
        <v>241</v>
      </c>
      <c r="Y295" s="176" t="s">
        <v>20</v>
      </c>
      <c r="Z295" s="175" t="s">
        <v>241</v>
      </c>
      <c r="AA295" s="176" t="s">
        <v>14</v>
      </c>
      <c r="AB295" s="175">
        <v>2</v>
      </c>
      <c r="AC295" s="176">
        <v>3</v>
      </c>
      <c r="AD295" s="175" t="s">
        <v>241</v>
      </c>
      <c r="AE295" s="176">
        <v>0</v>
      </c>
      <c r="AF295" s="175" t="s">
        <v>241</v>
      </c>
      <c r="AG295" s="176" t="s">
        <v>8</v>
      </c>
      <c r="AH295" s="175">
        <v>2</v>
      </c>
      <c r="AI295" s="36" t="s">
        <v>513</v>
      </c>
      <c r="AJ295" s="100">
        <v>1</v>
      </c>
      <c r="AK295" s="101">
        <v>12</v>
      </c>
      <c r="AL295" s="100">
        <v>12</v>
      </c>
      <c r="AM295" s="101">
        <v>1</v>
      </c>
      <c r="AN295" s="100">
        <v>10</v>
      </c>
      <c r="AO295" s="101">
        <v>2</v>
      </c>
      <c r="AP295" s="100">
        <v>0</v>
      </c>
      <c r="AQ295" s="101">
        <v>1</v>
      </c>
      <c r="AR295" s="100">
        <v>10</v>
      </c>
      <c r="AS295" s="101">
        <v>11</v>
      </c>
      <c r="AT295" s="100">
        <v>0</v>
      </c>
      <c r="AU295" s="101">
        <v>2</v>
      </c>
      <c r="AV295" s="100">
        <v>12</v>
      </c>
      <c r="AW295" s="101">
        <v>26</v>
      </c>
      <c r="AX295" s="175" t="s">
        <v>241</v>
      </c>
      <c r="AY295" s="176">
        <v>3</v>
      </c>
      <c r="AZ295" s="100">
        <v>1</v>
      </c>
      <c r="BA295" s="101">
        <v>1</v>
      </c>
      <c r="BB295" s="100">
        <v>18</v>
      </c>
      <c r="BC295" s="101">
        <v>16</v>
      </c>
      <c r="BD295" s="184">
        <v>20</v>
      </c>
      <c r="BE295" s="101">
        <v>8</v>
      </c>
    </row>
    <row r="296" spans="1:57" ht="12.75">
      <c r="A296" s="39"/>
      <c r="B296" s="2"/>
      <c r="C296" s="66" t="s">
        <v>148</v>
      </c>
      <c r="D296" s="175" t="s">
        <v>836</v>
      </c>
      <c r="E296" s="175" t="s">
        <v>918</v>
      </c>
      <c r="F296" s="175">
        <v>7.942</v>
      </c>
      <c r="G296" s="176" t="s">
        <v>691</v>
      </c>
      <c r="H296" s="175">
        <v>0</v>
      </c>
      <c r="I296" s="176">
        <v>0.538</v>
      </c>
      <c r="J296" s="175">
        <v>4.364</v>
      </c>
      <c r="K296" s="176" t="s">
        <v>699</v>
      </c>
      <c r="L296" s="175">
        <v>13.146</v>
      </c>
      <c r="M296" s="176" t="s">
        <v>857</v>
      </c>
      <c r="N296" s="175">
        <v>4.364</v>
      </c>
      <c r="O296" s="176" t="s">
        <v>710</v>
      </c>
      <c r="P296" s="175">
        <v>4.364</v>
      </c>
      <c r="Q296" s="176">
        <v>14.288</v>
      </c>
      <c r="R296" s="175" t="s">
        <v>241</v>
      </c>
      <c r="S296" s="82">
        <v>5.696</v>
      </c>
      <c r="T296" s="175">
        <v>39.633</v>
      </c>
      <c r="U296" s="176" t="s">
        <v>866</v>
      </c>
      <c r="V296" s="175">
        <v>5.652</v>
      </c>
      <c r="W296" s="176">
        <v>6.637</v>
      </c>
      <c r="X296" s="175" t="s">
        <v>241</v>
      </c>
      <c r="Y296" s="176" t="s">
        <v>872</v>
      </c>
      <c r="Z296" s="175" t="s">
        <v>241</v>
      </c>
      <c r="AA296" s="176" t="s">
        <v>888</v>
      </c>
      <c r="AB296" s="175" t="s">
        <v>285</v>
      </c>
      <c r="AC296" s="176">
        <v>2.0869999999999997</v>
      </c>
      <c r="AD296" s="175" t="s">
        <v>241</v>
      </c>
      <c r="AE296" s="176">
        <v>0</v>
      </c>
      <c r="AF296" s="175" t="s">
        <v>241</v>
      </c>
      <c r="AG296" s="176" t="s">
        <v>737</v>
      </c>
      <c r="AH296" s="175" t="s">
        <v>289</v>
      </c>
      <c r="AI296" s="29">
        <v>16.392</v>
      </c>
      <c r="AJ296" s="100">
        <v>4.951</v>
      </c>
      <c r="AK296" s="101">
        <v>4.768</v>
      </c>
      <c r="AL296" s="100">
        <v>14.628</v>
      </c>
      <c r="AM296" s="101">
        <v>0.603</v>
      </c>
      <c r="AN296" s="100">
        <v>6.026</v>
      </c>
      <c r="AO296" s="101">
        <v>1.204</v>
      </c>
      <c r="AP296" s="100">
        <v>0</v>
      </c>
      <c r="AQ296" s="101">
        <v>0.603</v>
      </c>
      <c r="AR296" s="175" t="s">
        <v>296</v>
      </c>
      <c r="AS296" s="176" t="s">
        <v>748</v>
      </c>
      <c r="AT296" s="100">
        <v>0</v>
      </c>
      <c r="AU296" s="101">
        <v>1.069</v>
      </c>
      <c r="AV296" s="175" t="s">
        <v>242</v>
      </c>
      <c r="AW296" s="176" t="s">
        <v>942</v>
      </c>
      <c r="AX296" s="175" t="s">
        <v>241</v>
      </c>
      <c r="AY296" s="176">
        <v>1.206</v>
      </c>
      <c r="AZ296" s="175" t="s">
        <v>306</v>
      </c>
      <c r="BA296" s="176">
        <v>0.268</v>
      </c>
      <c r="BB296" s="175" t="s">
        <v>252</v>
      </c>
      <c r="BC296" s="82">
        <v>16.089</v>
      </c>
      <c r="BD296" s="184">
        <v>17.556</v>
      </c>
      <c r="BE296" s="101">
        <v>2.664</v>
      </c>
    </row>
    <row r="297" spans="1:57" ht="12.75">
      <c r="A297" s="38" t="s">
        <v>187</v>
      </c>
      <c r="B297" s="1" t="s">
        <v>190</v>
      </c>
      <c r="C297" s="65" t="s">
        <v>177</v>
      </c>
      <c r="D297" s="175" t="s">
        <v>241</v>
      </c>
      <c r="E297" s="176" t="s">
        <v>196</v>
      </c>
      <c r="F297" s="175">
        <v>0</v>
      </c>
      <c r="G297" s="176">
        <v>0</v>
      </c>
      <c r="H297" s="175">
        <v>0</v>
      </c>
      <c r="I297" s="176">
        <v>6</v>
      </c>
      <c r="J297" s="175" t="s">
        <v>20</v>
      </c>
      <c r="K297" s="176" t="s">
        <v>486</v>
      </c>
      <c r="L297" s="175" t="s">
        <v>20</v>
      </c>
      <c r="M297" s="176" t="s">
        <v>518</v>
      </c>
      <c r="N297" s="175" t="s">
        <v>241</v>
      </c>
      <c r="O297" s="176" t="s">
        <v>517</v>
      </c>
      <c r="P297" s="175" t="s">
        <v>20</v>
      </c>
      <c r="Q297" s="176">
        <v>20</v>
      </c>
      <c r="R297" s="175" t="s">
        <v>241</v>
      </c>
      <c r="S297" s="176" t="s">
        <v>720</v>
      </c>
      <c r="T297" s="175" t="s">
        <v>20</v>
      </c>
      <c r="U297" s="176" t="s">
        <v>194</v>
      </c>
      <c r="V297" s="175" t="s">
        <v>241</v>
      </c>
      <c r="W297" s="176">
        <v>94</v>
      </c>
      <c r="X297" s="175" t="s">
        <v>20</v>
      </c>
      <c r="Y297" s="176">
        <v>34</v>
      </c>
      <c r="Z297" s="175" t="s">
        <v>241</v>
      </c>
      <c r="AA297" s="176">
        <v>15</v>
      </c>
      <c r="AB297" s="175" t="s">
        <v>241</v>
      </c>
      <c r="AC297" s="176" t="s">
        <v>227</v>
      </c>
      <c r="AD297" s="175" t="s">
        <v>241</v>
      </c>
      <c r="AE297" s="176">
        <v>1</v>
      </c>
      <c r="AF297" s="175" t="s">
        <v>241</v>
      </c>
      <c r="AG297" s="176" t="s">
        <v>890</v>
      </c>
      <c r="AH297" s="175" t="s">
        <v>241</v>
      </c>
      <c r="AI297" s="36">
        <v>0</v>
      </c>
      <c r="AJ297" s="100">
        <v>5</v>
      </c>
      <c r="AK297" s="101">
        <v>32</v>
      </c>
      <c r="AL297" s="100">
        <v>0</v>
      </c>
      <c r="AM297" s="176">
        <v>1</v>
      </c>
      <c r="AN297" s="100">
        <v>0</v>
      </c>
      <c r="AO297" s="176">
        <v>1</v>
      </c>
      <c r="AP297" s="100">
        <v>0</v>
      </c>
      <c r="AQ297" s="101">
        <v>0</v>
      </c>
      <c r="AR297" s="175">
        <v>10</v>
      </c>
      <c r="AS297" s="176">
        <v>4</v>
      </c>
      <c r="AT297" s="100">
        <v>0</v>
      </c>
      <c r="AU297" s="176">
        <v>22.5</v>
      </c>
      <c r="AV297" s="100">
        <v>0</v>
      </c>
      <c r="AW297" s="176">
        <v>13</v>
      </c>
      <c r="AX297" s="175" t="s">
        <v>241</v>
      </c>
      <c r="AY297" s="176">
        <v>0</v>
      </c>
      <c r="AZ297" s="100">
        <v>0</v>
      </c>
      <c r="BA297" s="176">
        <v>2</v>
      </c>
      <c r="BB297" s="100">
        <v>15</v>
      </c>
      <c r="BC297" s="101">
        <v>0</v>
      </c>
      <c r="BD297" s="184">
        <v>10</v>
      </c>
      <c r="BE297" s="101">
        <v>23</v>
      </c>
    </row>
    <row r="298" spans="1:57" ht="12.75">
      <c r="A298" s="39"/>
      <c r="B298" s="2"/>
      <c r="C298" s="66" t="s">
        <v>148</v>
      </c>
      <c r="D298" s="175" t="s">
        <v>241</v>
      </c>
      <c r="E298" s="176" t="s">
        <v>687</v>
      </c>
      <c r="F298" s="175">
        <v>0</v>
      </c>
      <c r="G298" s="176">
        <v>0</v>
      </c>
      <c r="H298" s="175">
        <v>0</v>
      </c>
      <c r="I298" s="176">
        <v>0.492</v>
      </c>
      <c r="J298" s="175" t="s">
        <v>272</v>
      </c>
      <c r="K298" s="176" t="s">
        <v>700</v>
      </c>
      <c r="L298" s="175" t="s">
        <v>272</v>
      </c>
      <c r="M298" s="176" t="s">
        <v>702</v>
      </c>
      <c r="N298" s="175" t="s">
        <v>241</v>
      </c>
      <c r="O298" s="176" t="s">
        <v>711</v>
      </c>
      <c r="P298" s="175" t="s">
        <v>274</v>
      </c>
      <c r="Q298" s="176">
        <v>3.665</v>
      </c>
      <c r="R298" s="175" t="s">
        <v>241</v>
      </c>
      <c r="S298" s="176" t="s">
        <v>721</v>
      </c>
      <c r="T298" s="175" t="s">
        <v>274</v>
      </c>
      <c r="U298" s="176" t="s">
        <v>724</v>
      </c>
      <c r="V298" s="175" t="s">
        <v>241</v>
      </c>
      <c r="W298" s="176">
        <v>9.53</v>
      </c>
      <c r="X298" s="175" t="s">
        <v>274</v>
      </c>
      <c r="Y298" s="176">
        <v>3.953</v>
      </c>
      <c r="Z298" s="175" t="s">
        <v>241</v>
      </c>
      <c r="AA298" s="176">
        <v>1.2080000000000002</v>
      </c>
      <c r="AB298" s="175" t="s">
        <v>241</v>
      </c>
      <c r="AC298" s="176" t="s">
        <v>913</v>
      </c>
      <c r="AD298" s="175" t="s">
        <v>241</v>
      </c>
      <c r="AE298" s="176">
        <v>0.106</v>
      </c>
      <c r="AF298" s="175" t="s">
        <v>241</v>
      </c>
      <c r="AG298" s="176" t="s">
        <v>891</v>
      </c>
      <c r="AH298" s="175" t="s">
        <v>241</v>
      </c>
      <c r="AI298" s="36">
        <v>0</v>
      </c>
      <c r="AJ298" s="175" t="s">
        <v>291</v>
      </c>
      <c r="AK298" s="82">
        <v>4.239</v>
      </c>
      <c r="AL298" s="100">
        <v>0</v>
      </c>
      <c r="AM298" s="176" t="s">
        <v>742</v>
      </c>
      <c r="AN298" s="100">
        <v>0</v>
      </c>
      <c r="AO298" s="176" t="s">
        <v>742</v>
      </c>
      <c r="AP298" s="100">
        <v>0</v>
      </c>
      <c r="AQ298" s="101">
        <v>0</v>
      </c>
      <c r="AR298" s="175" t="s">
        <v>274</v>
      </c>
      <c r="AS298" s="176">
        <v>0.552</v>
      </c>
      <c r="AT298" s="100">
        <v>0</v>
      </c>
      <c r="AU298" s="176" t="s">
        <v>749</v>
      </c>
      <c r="AV298" s="100">
        <v>0</v>
      </c>
      <c r="AW298" s="176" t="s">
        <v>753</v>
      </c>
      <c r="AX298" s="175" t="s">
        <v>241</v>
      </c>
      <c r="AY298" s="176">
        <v>0</v>
      </c>
      <c r="AZ298" s="100">
        <v>0</v>
      </c>
      <c r="BA298" s="176" t="s">
        <v>667</v>
      </c>
      <c r="BB298" s="100">
        <v>1.259</v>
      </c>
      <c r="BC298" s="101">
        <v>0</v>
      </c>
      <c r="BD298" s="178" t="s">
        <v>294</v>
      </c>
      <c r="BE298" s="176" t="s">
        <v>671</v>
      </c>
    </row>
    <row r="299" spans="1:57" ht="12.75">
      <c r="A299" s="38" t="s">
        <v>189</v>
      </c>
      <c r="B299" s="1" t="s">
        <v>192</v>
      </c>
      <c r="C299" s="65" t="s">
        <v>162</v>
      </c>
      <c r="D299" s="176" t="s">
        <v>241</v>
      </c>
      <c r="E299" s="176" t="s">
        <v>486</v>
      </c>
      <c r="F299" s="175">
        <v>0</v>
      </c>
      <c r="G299" s="176" t="s">
        <v>22</v>
      </c>
      <c r="H299" s="175">
        <v>0</v>
      </c>
      <c r="I299" s="176">
        <v>8</v>
      </c>
      <c r="J299" s="175" t="s">
        <v>241</v>
      </c>
      <c r="K299" s="176">
        <v>50</v>
      </c>
      <c r="L299" s="175" t="s">
        <v>9</v>
      </c>
      <c r="M299" s="176" t="s">
        <v>511</v>
      </c>
      <c r="N299" s="175" t="s">
        <v>241</v>
      </c>
      <c r="O299" s="176" t="s">
        <v>583</v>
      </c>
      <c r="P299" s="175" t="s">
        <v>241</v>
      </c>
      <c r="Q299" s="176" t="s">
        <v>14</v>
      </c>
      <c r="R299" s="175" t="s">
        <v>241</v>
      </c>
      <c r="S299" s="176" t="s">
        <v>649</v>
      </c>
      <c r="T299" s="175" t="s">
        <v>241</v>
      </c>
      <c r="U299" s="176" t="s">
        <v>225</v>
      </c>
      <c r="V299" s="175" t="s">
        <v>241</v>
      </c>
      <c r="W299" s="176">
        <v>55</v>
      </c>
      <c r="X299" s="175" t="s">
        <v>15</v>
      </c>
      <c r="Y299" s="176" t="s">
        <v>194</v>
      </c>
      <c r="Z299" s="175" t="s">
        <v>241</v>
      </c>
      <c r="AA299" s="176" t="s">
        <v>15</v>
      </c>
      <c r="AB299" s="175" t="s">
        <v>241</v>
      </c>
      <c r="AC299" s="176" t="s">
        <v>185</v>
      </c>
      <c r="AD299" s="175" t="s">
        <v>241</v>
      </c>
      <c r="AE299" s="176" t="s">
        <v>16</v>
      </c>
      <c r="AF299" s="175" t="s">
        <v>20</v>
      </c>
      <c r="AG299" s="176">
        <v>19</v>
      </c>
      <c r="AH299" s="175" t="s">
        <v>241</v>
      </c>
      <c r="AI299" s="36" t="s">
        <v>19</v>
      </c>
      <c r="AJ299" s="100">
        <v>3</v>
      </c>
      <c r="AK299" s="101">
        <v>10</v>
      </c>
      <c r="AL299" s="100">
        <v>0</v>
      </c>
      <c r="AM299" s="101">
        <v>10</v>
      </c>
      <c r="AN299" s="100">
        <v>0</v>
      </c>
      <c r="AO299" s="176" t="s">
        <v>8</v>
      </c>
      <c r="AP299" s="100">
        <v>0</v>
      </c>
      <c r="AQ299" s="101">
        <v>7</v>
      </c>
      <c r="AR299" s="175">
        <v>7</v>
      </c>
      <c r="AS299" s="176" t="s">
        <v>15</v>
      </c>
      <c r="AT299" s="100">
        <v>0</v>
      </c>
      <c r="AU299" s="101">
        <v>17</v>
      </c>
      <c r="AV299" s="100">
        <v>2</v>
      </c>
      <c r="AW299" s="101">
        <v>31</v>
      </c>
      <c r="AX299" s="175" t="s">
        <v>241</v>
      </c>
      <c r="AY299" s="176">
        <v>3</v>
      </c>
      <c r="AZ299" s="100">
        <v>0</v>
      </c>
      <c r="BA299" s="101">
        <v>9</v>
      </c>
      <c r="BB299" s="100">
        <v>9</v>
      </c>
      <c r="BC299" s="101">
        <v>7</v>
      </c>
      <c r="BD299" s="184">
        <v>1</v>
      </c>
      <c r="BE299" s="101">
        <v>18</v>
      </c>
    </row>
    <row r="300" spans="1:57" ht="12.75">
      <c r="A300" s="39"/>
      <c r="B300" s="2" t="s">
        <v>193</v>
      </c>
      <c r="C300" s="66" t="s">
        <v>148</v>
      </c>
      <c r="D300" s="176" t="s">
        <v>241</v>
      </c>
      <c r="E300" s="176" t="s">
        <v>688</v>
      </c>
      <c r="F300" s="175">
        <v>0</v>
      </c>
      <c r="G300" s="176" t="s">
        <v>692</v>
      </c>
      <c r="H300" s="175">
        <v>0</v>
      </c>
      <c r="I300" s="176">
        <v>1.483</v>
      </c>
      <c r="J300" s="175" t="s">
        <v>241</v>
      </c>
      <c r="K300" s="176">
        <v>22.269</v>
      </c>
      <c r="L300" s="175" t="s">
        <v>230</v>
      </c>
      <c r="M300" s="176" t="s">
        <v>858</v>
      </c>
      <c r="N300" s="175" t="s">
        <v>241</v>
      </c>
      <c r="O300" s="176" t="s">
        <v>712</v>
      </c>
      <c r="P300" s="175" t="s">
        <v>241</v>
      </c>
      <c r="Q300" s="176" t="s">
        <v>861</v>
      </c>
      <c r="R300" s="175" t="s">
        <v>241</v>
      </c>
      <c r="S300" s="176" t="s">
        <v>722</v>
      </c>
      <c r="T300" s="175" t="s">
        <v>241</v>
      </c>
      <c r="U300" s="176" t="s">
        <v>867</v>
      </c>
      <c r="V300" s="175" t="s">
        <v>241</v>
      </c>
      <c r="W300" s="176">
        <v>22.951999999999998</v>
      </c>
      <c r="X300" s="175" t="s">
        <v>230</v>
      </c>
      <c r="Y300" s="176" t="s">
        <v>873</v>
      </c>
      <c r="Z300" s="175" t="s">
        <v>241</v>
      </c>
      <c r="AA300" s="176" t="s">
        <v>730</v>
      </c>
      <c r="AB300" s="175" t="s">
        <v>241</v>
      </c>
      <c r="AC300" s="176" t="s">
        <v>914</v>
      </c>
      <c r="AD300" s="175" t="s">
        <v>241</v>
      </c>
      <c r="AE300" s="176" t="s">
        <v>735</v>
      </c>
      <c r="AF300" s="175" t="s">
        <v>267</v>
      </c>
      <c r="AG300" s="176">
        <v>6.609000000000001</v>
      </c>
      <c r="AH300" s="175" t="s">
        <v>241</v>
      </c>
      <c r="AI300" s="36" t="s">
        <v>740</v>
      </c>
      <c r="AJ300" s="175" t="s">
        <v>292</v>
      </c>
      <c r="AK300" s="176" t="s">
        <v>741</v>
      </c>
      <c r="AL300" s="100">
        <v>0</v>
      </c>
      <c r="AM300" s="101">
        <v>1.903</v>
      </c>
      <c r="AN300" s="100">
        <v>0</v>
      </c>
      <c r="AO300" s="176" t="s">
        <v>924</v>
      </c>
      <c r="AP300" s="100">
        <v>0</v>
      </c>
      <c r="AQ300" s="101">
        <v>2.194</v>
      </c>
      <c r="AR300" s="175">
        <v>3.093</v>
      </c>
      <c r="AS300" s="176" t="s">
        <v>922</v>
      </c>
      <c r="AT300" s="100">
        <v>0</v>
      </c>
      <c r="AU300" s="101">
        <v>6.463</v>
      </c>
      <c r="AV300" s="100">
        <v>0.6</v>
      </c>
      <c r="AW300" s="101">
        <v>10.495</v>
      </c>
      <c r="AX300" s="175" t="s">
        <v>241</v>
      </c>
      <c r="AY300" s="176">
        <v>1.384</v>
      </c>
      <c r="AZ300" s="100">
        <v>0</v>
      </c>
      <c r="BA300" s="101">
        <v>4.217</v>
      </c>
      <c r="BB300" s="100">
        <v>2.819</v>
      </c>
      <c r="BC300" s="101">
        <v>3.429</v>
      </c>
      <c r="BD300" s="184">
        <v>1.095</v>
      </c>
      <c r="BE300" s="101">
        <v>7.417</v>
      </c>
    </row>
    <row r="301" spans="1:57" ht="12.75">
      <c r="A301" s="38" t="s">
        <v>191</v>
      </c>
      <c r="B301" s="1" t="s">
        <v>195</v>
      </c>
      <c r="C301" s="65" t="s">
        <v>162</v>
      </c>
      <c r="D301" s="175" t="s">
        <v>8</v>
      </c>
      <c r="E301" s="176">
        <v>5</v>
      </c>
      <c r="F301" s="175">
        <v>1</v>
      </c>
      <c r="G301" s="176">
        <v>0</v>
      </c>
      <c r="H301" s="175">
        <v>0</v>
      </c>
      <c r="I301" s="176">
        <v>6</v>
      </c>
      <c r="J301" s="175" t="s">
        <v>16</v>
      </c>
      <c r="K301" s="176" t="s">
        <v>17</v>
      </c>
      <c r="L301" s="175" t="s">
        <v>16</v>
      </c>
      <c r="M301" s="176">
        <v>0</v>
      </c>
      <c r="N301" s="175" t="s">
        <v>241</v>
      </c>
      <c r="O301" s="176">
        <v>1</v>
      </c>
      <c r="P301" s="175" t="s">
        <v>16</v>
      </c>
      <c r="Q301" s="176" t="s">
        <v>862</v>
      </c>
      <c r="R301" s="175" t="s">
        <v>241</v>
      </c>
      <c r="S301" s="176">
        <v>1</v>
      </c>
      <c r="T301" s="175" t="s">
        <v>241</v>
      </c>
      <c r="U301" s="176" t="s">
        <v>21</v>
      </c>
      <c r="V301" s="175" t="s">
        <v>241</v>
      </c>
      <c r="W301" s="176" t="s">
        <v>9</v>
      </c>
      <c r="X301" s="175" t="s">
        <v>16</v>
      </c>
      <c r="Y301" s="176">
        <v>4</v>
      </c>
      <c r="Z301" s="175" t="s">
        <v>14</v>
      </c>
      <c r="AA301" s="176" t="s">
        <v>9</v>
      </c>
      <c r="AB301" s="175" t="s">
        <v>27</v>
      </c>
      <c r="AC301" s="176" t="s">
        <v>8</v>
      </c>
      <c r="AD301" s="175" t="s">
        <v>241</v>
      </c>
      <c r="AE301" s="176">
        <v>3</v>
      </c>
      <c r="AF301" s="175" t="s">
        <v>16</v>
      </c>
      <c r="AG301" s="176" t="s">
        <v>14</v>
      </c>
      <c r="AH301" s="175" t="s">
        <v>27</v>
      </c>
      <c r="AI301" s="36">
        <v>1</v>
      </c>
      <c r="AJ301" s="175">
        <v>1</v>
      </c>
      <c r="AK301" s="176" t="s">
        <v>14</v>
      </c>
      <c r="AL301" s="100">
        <v>0</v>
      </c>
      <c r="AM301" s="101">
        <v>2</v>
      </c>
      <c r="AN301" s="100">
        <v>0</v>
      </c>
      <c r="AO301" s="101">
        <v>3</v>
      </c>
      <c r="AP301" s="100">
        <v>0</v>
      </c>
      <c r="AQ301" s="101">
        <v>0</v>
      </c>
      <c r="AR301" s="100">
        <v>4</v>
      </c>
      <c r="AS301" s="101">
        <v>4</v>
      </c>
      <c r="AT301" s="100">
        <v>2</v>
      </c>
      <c r="AU301" s="101">
        <v>3</v>
      </c>
      <c r="AV301" s="100">
        <v>9</v>
      </c>
      <c r="AW301" s="101">
        <v>8</v>
      </c>
      <c r="AX301" s="175" t="s">
        <v>27</v>
      </c>
      <c r="AY301" s="176">
        <v>6</v>
      </c>
      <c r="AZ301" s="100">
        <v>0</v>
      </c>
      <c r="BA301" s="101">
        <v>0</v>
      </c>
      <c r="BB301" s="100">
        <v>8</v>
      </c>
      <c r="BC301" s="101">
        <v>3</v>
      </c>
      <c r="BD301" s="184">
        <v>1</v>
      </c>
      <c r="BE301" s="101">
        <v>2</v>
      </c>
    </row>
    <row r="302" spans="1:57" ht="12.75">
      <c r="A302" s="57"/>
      <c r="B302" s="58"/>
      <c r="C302" s="194" t="s">
        <v>148</v>
      </c>
      <c r="D302" s="147">
        <v>3</v>
      </c>
      <c r="E302" s="195">
        <v>6.119</v>
      </c>
      <c r="F302" s="196" t="s">
        <v>268</v>
      </c>
      <c r="G302" s="195">
        <v>0</v>
      </c>
      <c r="H302" s="196">
        <v>0</v>
      </c>
      <c r="I302" s="195">
        <v>4.105</v>
      </c>
      <c r="J302" s="196" t="s">
        <v>269</v>
      </c>
      <c r="K302" s="117">
        <v>9.526</v>
      </c>
      <c r="L302" s="196" t="s">
        <v>269</v>
      </c>
      <c r="M302" s="195">
        <v>0</v>
      </c>
      <c r="N302" s="196" t="s">
        <v>241</v>
      </c>
      <c r="O302" s="195">
        <v>0.595</v>
      </c>
      <c r="P302" s="196" t="s">
        <v>269</v>
      </c>
      <c r="Q302" s="195">
        <v>0.618</v>
      </c>
      <c r="R302" s="196" t="s">
        <v>241</v>
      </c>
      <c r="S302" s="195">
        <v>3.046</v>
      </c>
      <c r="T302" s="196" t="s">
        <v>241</v>
      </c>
      <c r="U302" s="195" t="s">
        <v>725</v>
      </c>
      <c r="V302" s="196" t="s">
        <v>241</v>
      </c>
      <c r="W302" s="195" t="s">
        <v>593</v>
      </c>
      <c r="X302" s="196" t="s">
        <v>269</v>
      </c>
      <c r="Y302" s="195">
        <v>2.37</v>
      </c>
      <c r="Z302" s="196" t="s">
        <v>242</v>
      </c>
      <c r="AA302" s="195" t="s">
        <v>889</v>
      </c>
      <c r="AB302" s="196" t="s">
        <v>230</v>
      </c>
      <c r="AC302" s="195" t="s">
        <v>732</v>
      </c>
      <c r="AD302" s="196" t="s">
        <v>241</v>
      </c>
      <c r="AE302" s="195">
        <v>9.285</v>
      </c>
      <c r="AF302" s="196" t="s">
        <v>269</v>
      </c>
      <c r="AG302" s="195" t="s">
        <v>892</v>
      </c>
      <c r="AH302" s="196" t="s">
        <v>230</v>
      </c>
      <c r="AI302" s="59">
        <v>3.135</v>
      </c>
      <c r="AJ302" s="196" t="s">
        <v>230</v>
      </c>
      <c r="AK302" s="195" t="s">
        <v>903</v>
      </c>
      <c r="AL302" s="199">
        <v>0</v>
      </c>
      <c r="AM302" s="195" t="s">
        <v>907</v>
      </c>
      <c r="AN302" s="199">
        <v>0</v>
      </c>
      <c r="AO302" s="200">
        <v>5.177</v>
      </c>
      <c r="AP302" s="199">
        <v>0</v>
      </c>
      <c r="AQ302" s="200">
        <v>0</v>
      </c>
      <c r="AR302" s="196" t="s">
        <v>242</v>
      </c>
      <c r="AS302" s="195" t="s">
        <v>923</v>
      </c>
      <c r="AT302" s="196" t="s">
        <v>267</v>
      </c>
      <c r="AU302" s="195">
        <v>2.708</v>
      </c>
      <c r="AV302" s="196" t="s">
        <v>239</v>
      </c>
      <c r="AW302" s="195" t="s">
        <v>943</v>
      </c>
      <c r="AX302" s="196" t="s">
        <v>230</v>
      </c>
      <c r="AY302" s="195">
        <v>3.7669999999999995</v>
      </c>
      <c r="AZ302" s="199">
        <v>0</v>
      </c>
      <c r="BA302" s="200">
        <v>0</v>
      </c>
      <c r="BB302" s="196" t="s">
        <v>297</v>
      </c>
      <c r="BC302" s="195">
        <v>1.8330000000000002</v>
      </c>
      <c r="BD302" s="207" t="s">
        <v>230</v>
      </c>
      <c r="BE302" s="176" t="s">
        <v>672</v>
      </c>
    </row>
    <row r="303" spans="1:57" ht="12.75">
      <c r="A303" s="50" t="s">
        <v>194</v>
      </c>
      <c r="B303" s="3" t="s">
        <v>197</v>
      </c>
      <c r="C303" s="22" t="s">
        <v>148</v>
      </c>
      <c r="D303" s="175" t="s">
        <v>241</v>
      </c>
      <c r="E303" s="176" t="s">
        <v>919</v>
      </c>
      <c r="F303" s="175">
        <v>0</v>
      </c>
      <c r="G303" s="176">
        <v>30.184</v>
      </c>
      <c r="H303" s="175">
        <v>0</v>
      </c>
      <c r="I303" s="176">
        <v>0</v>
      </c>
      <c r="J303" s="175" t="s">
        <v>241</v>
      </c>
      <c r="K303" s="176">
        <v>0</v>
      </c>
      <c r="L303" s="175" t="s">
        <v>241</v>
      </c>
      <c r="M303" s="176" t="s">
        <v>859</v>
      </c>
      <c r="N303" s="175" t="s">
        <v>241</v>
      </c>
      <c r="O303" s="176">
        <v>0</v>
      </c>
      <c r="P303" s="175"/>
      <c r="Q303" s="176">
        <v>0</v>
      </c>
      <c r="R303" s="175" t="s">
        <v>241</v>
      </c>
      <c r="S303" s="176">
        <v>0</v>
      </c>
      <c r="T303" s="175" t="s">
        <v>241</v>
      </c>
      <c r="U303" s="176">
        <v>0</v>
      </c>
      <c r="V303" s="175" t="s">
        <v>241</v>
      </c>
      <c r="W303" s="176">
        <v>0</v>
      </c>
      <c r="X303" s="175" t="s">
        <v>241</v>
      </c>
      <c r="Y303" s="176">
        <v>0</v>
      </c>
      <c r="Z303" s="175" t="s">
        <v>241</v>
      </c>
      <c r="AA303" s="176">
        <v>0</v>
      </c>
      <c r="AB303" s="175" t="s">
        <v>241</v>
      </c>
      <c r="AC303" s="176">
        <v>0</v>
      </c>
      <c r="AD303" s="175" t="s">
        <v>241</v>
      </c>
      <c r="AE303" s="176">
        <v>0</v>
      </c>
      <c r="AF303" s="175"/>
      <c r="AG303" s="176" t="s">
        <v>859</v>
      </c>
      <c r="AH303" s="175" t="s">
        <v>241</v>
      </c>
      <c r="AI303" s="36">
        <v>0</v>
      </c>
      <c r="AJ303" s="100">
        <v>0</v>
      </c>
      <c r="AK303" s="101">
        <v>0</v>
      </c>
      <c r="AL303" s="100">
        <v>0</v>
      </c>
      <c r="AM303" s="101">
        <v>0</v>
      </c>
      <c r="AN303" s="100">
        <v>0</v>
      </c>
      <c r="AO303" s="101">
        <v>0</v>
      </c>
      <c r="AP303" s="100">
        <v>0</v>
      </c>
      <c r="AQ303" s="101">
        <v>0</v>
      </c>
      <c r="AR303" s="100">
        <v>0</v>
      </c>
      <c r="AS303" s="101">
        <v>0</v>
      </c>
      <c r="AT303" s="100">
        <v>0</v>
      </c>
      <c r="AU303" s="101">
        <v>0</v>
      </c>
      <c r="AV303" s="100">
        <v>0</v>
      </c>
      <c r="AW303" s="101">
        <v>2.06</v>
      </c>
      <c r="AX303" s="175" t="s">
        <v>844</v>
      </c>
      <c r="AY303" s="176">
        <v>0</v>
      </c>
      <c r="AZ303" s="100">
        <v>0</v>
      </c>
      <c r="BA303" s="101">
        <v>0</v>
      </c>
      <c r="BB303" s="100">
        <v>0</v>
      </c>
      <c r="BC303" s="101">
        <v>0</v>
      </c>
      <c r="BD303" s="184">
        <v>0</v>
      </c>
      <c r="BE303" s="101">
        <v>0</v>
      </c>
    </row>
    <row r="304" spans="1:57" ht="63.75">
      <c r="A304" s="50"/>
      <c r="B304" s="295" t="s">
        <v>556</v>
      </c>
      <c r="C304" s="22"/>
      <c r="D304" s="175" t="s">
        <v>241</v>
      </c>
      <c r="E304" s="176" t="s">
        <v>241</v>
      </c>
      <c r="F304" s="175" t="s">
        <v>241</v>
      </c>
      <c r="G304" s="176" t="s">
        <v>241</v>
      </c>
      <c r="H304" s="175" t="s">
        <v>241</v>
      </c>
      <c r="I304" s="176" t="s">
        <v>227</v>
      </c>
      <c r="J304" s="175" t="s">
        <v>241</v>
      </c>
      <c r="K304" s="176" t="s">
        <v>241</v>
      </c>
      <c r="L304" s="175" t="s">
        <v>241</v>
      </c>
      <c r="M304" s="176" t="s">
        <v>241</v>
      </c>
      <c r="N304" s="175" t="s">
        <v>241</v>
      </c>
      <c r="O304" s="176" t="s">
        <v>241</v>
      </c>
      <c r="P304" s="175" t="s">
        <v>241</v>
      </c>
      <c r="Q304" s="176" t="s">
        <v>241</v>
      </c>
      <c r="R304" s="175" t="s">
        <v>241</v>
      </c>
      <c r="S304" s="176" t="s">
        <v>15</v>
      </c>
      <c r="T304" s="175" t="s">
        <v>241</v>
      </c>
      <c r="U304" s="177" t="s">
        <v>466</v>
      </c>
      <c r="V304" s="175" t="s">
        <v>241</v>
      </c>
      <c r="W304" s="176" t="s">
        <v>241</v>
      </c>
      <c r="X304" s="175" t="s">
        <v>241</v>
      </c>
      <c r="Y304" s="177" t="s">
        <v>467</v>
      </c>
      <c r="Z304" s="175" t="s">
        <v>241</v>
      </c>
      <c r="AA304" s="176" t="s">
        <v>241</v>
      </c>
      <c r="AB304" s="175" t="s">
        <v>241</v>
      </c>
      <c r="AC304" s="176" t="s">
        <v>241</v>
      </c>
      <c r="AD304" s="175" t="s">
        <v>241</v>
      </c>
      <c r="AE304" s="176" t="s">
        <v>241</v>
      </c>
      <c r="AF304" s="175" t="s">
        <v>241</v>
      </c>
      <c r="AG304" s="176" t="s">
        <v>241</v>
      </c>
      <c r="AH304" s="175" t="s">
        <v>241</v>
      </c>
      <c r="AI304" s="36" t="s">
        <v>241</v>
      </c>
      <c r="AJ304" s="100">
        <v>0</v>
      </c>
      <c r="AK304" s="180" t="s">
        <v>470</v>
      </c>
      <c r="AL304" s="100">
        <v>0</v>
      </c>
      <c r="AM304" s="101">
        <v>0</v>
      </c>
      <c r="AN304" s="100">
        <v>0</v>
      </c>
      <c r="AO304" s="101">
        <v>0</v>
      </c>
      <c r="AP304" s="100">
        <v>0</v>
      </c>
      <c r="AQ304" s="101">
        <v>0</v>
      </c>
      <c r="AR304" s="100">
        <v>0</v>
      </c>
      <c r="AS304" s="101">
        <v>0</v>
      </c>
      <c r="AT304" s="100">
        <v>0</v>
      </c>
      <c r="AU304" s="101">
        <v>0</v>
      </c>
      <c r="AV304" s="100">
        <v>0</v>
      </c>
      <c r="AW304" s="101">
        <v>0</v>
      </c>
      <c r="AX304" s="175" t="s">
        <v>241</v>
      </c>
      <c r="AY304" s="176" t="s">
        <v>241</v>
      </c>
      <c r="AZ304" s="100">
        <v>0</v>
      </c>
      <c r="BA304" s="101">
        <v>0</v>
      </c>
      <c r="BB304" s="100">
        <v>0</v>
      </c>
      <c r="BC304" s="101">
        <v>0</v>
      </c>
      <c r="BD304" s="184">
        <v>0</v>
      </c>
      <c r="BE304" s="101">
        <v>0</v>
      </c>
    </row>
    <row r="305" spans="1:57" ht="13.5" thickBot="1">
      <c r="A305" s="50"/>
      <c r="B305" s="296"/>
      <c r="C305" s="65" t="s">
        <v>148</v>
      </c>
      <c r="D305" s="196" t="s">
        <v>241</v>
      </c>
      <c r="E305" s="195" t="s">
        <v>241</v>
      </c>
      <c r="F305" s="196" t="s">
        <v>241</v>
      </c>
      <c r="G305" s="195" t="s">
        <v>241</v>
      </c>
      <c r="H305" s="196" t="s">
        <v>241</v>
      </c>
      <c r="I305" s="195" t="s">
        <v>849</v>
      </c>
      <c r="J305" s="196" t="s">
        <v>241</v>
      </c>
      <c r="K305" s="195" t="s">
        <v>241</v>
      </c>
      <c r="L305" s="196" t="s">
        <v>241</v>
      </c>
      <c r="M305" s="195" t="s">
        <v>241</v>
      </c>
      <c r="N305" s="196" t="s">
        <v>241</v>
      </c>
      <c r="O305" s="195" t="s">
        <v>241</v>
      </c>
      <c r="P305" s="196" t="s">
        <v>241</v>
      </c>
      <c r="Q305" s="195" t="s">
        <v>241</v>
      </c>
      <c r="R305" s="196" t="s">
        <v>241</v>
      </c>
      <c r="S305" s="195" t="s">
        <v>718</v>
      </c>
      <c r="T305" s="196" t="s">
        <v>241</v>
      </c>
      <c r="U305" s="195">
        <v>5.702</v>
      </c>
      <c r="V305" s="196" t="s">
        <v>241</v>
      </c>
      <c r="W305" s="195" t="s">
        <v>241</v>
      </c>
      <c r="X305" s="196" t="s">
        <v>241</v>
      </c>
      <c r="Y305" s="195">
        <v>1.901</v>
      </c>
      <c r="Z305" s="196" t="s">
        <v>241</v>
      </c>
      <c r="AA305" s="195" t="s">
        <v>241</v>
      </c>
      <c r="AB305" s="196" t="s">
        <v>241</v>
      </c>
      <c r="AC305" s="195" t="s">
        <v>241</v>
      </c>
      <c r="AD305" s="196" t="s">
        <v>241</v>
      </c>
      <c r="AE305" s="195" t="s">
        <v>241</v>
      </c>
      <c r="AF305" s="196" t="s">
        <v>241</v>
      </c>
      <c r="AG305" s="195" t="s">
        <v>241</v>
      </c>
      <c r="AH305" s="196" t="s">
        <v>241</v>
      </c>
      <c r="AI305" s="59" t="s">
        <v>241</v>
      </c>
      <c r="AJ305" s="199">
        <v>0</v>
      </c>
      <c r="AK305" s="200">
        <v>1.143</v>
      </c>
      <c r="AL305" s="199">
        <v>0</v>
      </c>
      <c r="AM305" s="200">
        <v>0</v>
      </c>
      <c r="AN305" s="199">
        <v>0</v>
      </c>
      <c r="AO305" s="200">
        <v>0</v>
      </c>
      <c r="AP305" s="199">
        <v>0</v>
      </c>
      <c r="AQ305" s="200">
        <v>0</v>
      </c>
      <c r="AR305" s="199">
        <v>0</v>
      </c>
      <c r="AS305" s="200">
        <v>0</v>
      </c>
      <c r="AT305" s="199">
        <v>0</v>
      </c>
      <c r="AU305" s="200">
        <v>0</v>
      </c>
      <c r="AV305" s="199">
        <v>0</v>
      </c>
      <c r="AW305" s="200">
        <v>0</v>
      </c>
      <c r="AX305" s="196" t="s">
        <v>241</v>
      </c>
      <c r="AY305" s="195" t="s">
        <v>241</v>
      </c>
      <c r="AZ305" s="199">
        <v>0</v>
      </c>
      <c r="BA305" s="200">
        <v>0</v>
      </c>
      <c r="BB305" s="199">
        <v>0</v>
      </c>
      <c r="BC305" s="200">
        <v>0</v>
      </c>
      <c r="BD305" s="208">
        <v>0</v>
      </c>
      <c r="BE305" s="200">
        <v>0</v>
      </c>
    </row>
    <row r="306" spans="1:57" ht="13.5" thickBot="1">
      <c r="A306" s="51"/>
      <c r="B306" s="162" t="s">
        <v>201</v>
      </c>
      <c r="C306" s="153"/>
      <c r="D306" s="164">
        <f>D252+D254+D256+D258+D260+D262+D264+D266+D268+D270+D272+18+25+D276+D278+D280+D282+D284+D286+D288+D290+D292+D294+D296+D298+D300+D302+D303</f>
        <v>261.983</v>
      </c>
      <c r="E306" s="165">
        <f>E252+E254+E256+E258+E260+E262+E264+E266+E268+E270+E272+E274+E276+E278+E280+E282+E284+E286+E288+E290+E292+E294+E296+E298+E300+E302+E303</f>
        <v>703.6519999999999</v>
      </c>
      <c r="F306" s="164">
        <f aca="true" t="shared" si="4" ref="F306:T306">F252+F254+F256+F258+F260+F262+F264+F266+F268+F270+F272+F274+F276+F278+F280+F282+F284+F286+F288+F290+F292+F294+F296+F298+F300+F302+F303</f>
        <v>440.072</v>
      </c>
      <c r="G306" s="165">
        <f t="shared" si="4"/>
        <v>619.4739999999999</v>
      </c>
      <c r="H306" s="164">
        <f t="shared" si="4"/>
        <v>63.05</v>
      </c>
      <c r="I306" s="165">
        <v>46.026</v>
      </c>
      <c r="J306" s="164">
        <f t="shared" si="4"/>
        <v>268.053</v>
      </c>
      <c r="K306" s="165">
        <f t="shared" si="4"/>
        <v>321.86299999999994</v>
      </c>
      <c r="L306" s="164">
        <f t="shared" si="4"/>
        <v>161.846</v>
      </c>
      <c r="M306" s="165">
        <f t="shared" si="4"/>
        <v>204.65399999999997</v>
      </c>
      <c r="N306" s="164">
        <f t="shared" si="4"/>
        <v>139.814</v>
      </c>
      <c r="O306" s="165">
        <f t="shared" si="4"/>
        <v>629.3530000000002</v>
      </c>
      <c r="P306" s="164">
        <f t="shared" si="4"/>
        <v>230.40400000000002</v>
      </c>
      <c r="Q306" s="165">
        <v>278.717</v>
      </c>
      <c r="R306" s="164">
        <f t="shared" si="4"/>
        <v>43.6</v>
      </c>
      <c r="S306" s="165">
        <f t="shared" si="4"/>
        <v>115.06400000000001</v>
      </c>
      <c r="T306" s="164">
        <f t="shared" si="4"/>
        <v>160.393</v>
      </c>
      <c r="U306" s="165">
        <f>U252+U254+U256+U258+U260+U262+U264+U266+U268+U270+U272+U274+U276+U278+U280+U282+U284+U286+U288+U290+U292+U294+U296+U298+U300+U302+U303+U305</f>
        <v>352.91600000000005</v>
      </c>
      <c r="V306" s="164">
        <f>V252+V254+V256+V258+V260+V262+V264+V266+V268+V270+V272+V274+V276+V278+V280+V282+V284+V286+V288+V290+V292+V294+V296+V298+V300+V302+V303</f>
        <v>10.152000000000001</v>
      </c>
      <c r="W306" s="165">
        <f>W252+W254+W256+W258+W260+W262+W264+W266+W268+W270+W272+W274+W276+W278+W280+W282+W284+W286+W288+W290+W292+W294+W296+W298+W300+W302+W303</f>
        <v>78.23100000000001</v>
      </c>
      <c r="X306" s="164">
        <f>X252+X254+X256+X258+X260+X262+X264+X266+X268+X270+X272+4.5+15+X276+X278+X280+X282+X284+X286+X288+X290+X292+X294+X296+X298+X300+X302+X303</f>
        <v>398.985</v>
      </c>
      <c r="Y306" s="165">
        <f>Y252+Y254+Y256+Y258+Y260+Y262+Y264+Y266+Y268+Y270+Y272+Y274+Y276+Y278+Y280+Y282+Y284+Y286+Y288+Y290+Y292+Y294+Y296+Y298+Y300+Y302+Y303+Y305</f>
        <v>456.559</v>
      </c>
      <c r="Z306" s="164">
        <f aca="true" t="shared" si="5" ref="Z306:AJ306">Z252+Z254+Z256+Z258+Z260+Z262+Z264+Z266+Z268+Z270+Z272+Z274+Z276+Z278+Z280+Z282+Z284+Z286+Z288+Z290+Z292+Z294+Z296+Z298+Z300+Z302+Z303</f>
        <v>20.78</v>
      </c>
      <c r="AA306" s="165">
        <f t="shared" si="5"/>
        <v>80.81599999999999</v>
      </c>
      <c r="AB306" s="164">
        <f t="shared" si="5"/>
        <v>16.53</v>
      </c>
      <c r="AC306" s="165">
        <f t="shared" si="5"/>
        <v>33.202999999999996</v>
      </c>
      <c r="AD306" s="164">
        <f t="shared" si="5"/>
        <v>13.82</v>
      </c>
      <c r="AE306" s="165">
        <f t="shared" si="5"/>
        <v>53.2</v>
      </c>
      <c r="AF306" s="164">
        <f t="shared" si="5"/>
        <v>79.74</v>
      </c>
      <c r="AG306" s="165">
        <f t="shared" si="5"/>
        <v>160.334</v>
      </c>
      <c r="AH306" s="209">
        <f t="shared" si="5"/>
        <v>26.990000000000002</v>
      </c>
      <c r="AI306" s="166">
        <f t="shared" si="5"/>
        <v>138.739</v>
      </c>
      <c r="AJ306" s="164">
        <f t="shared" si="5"/>
        <v>57.638000000000005</v>
      </c>
      <c r="AK306" s="165">
        <f>AK252+AK254+AK256+AK258+AK260+AK262+AK264+AK266+AK268+AK270+AK272+AK274+AK276+AK278+AK280+AK282+AK284+AK286+AK288+AK290+AK292+AK294+AK296+AK298+AK300+AK302+AK303+AK305</f>
        <v>156.429</v>
      </c>
      <c r="AL306" s="164">
        <f aca="true" t="shared" si="6" ref="AL306:BB306">AL252+AL254+AL256+AL258+AL260+AL262+AL264+AL266+AL268+AL270+AL272+AL274+AL276+AL278+AL280+AL282+AL284+AL286+AL288+AL290+AL292+AL294+AL296+AL298+AL300+AL302+AL303</f>
        <v>19.993000000000002</v>
      </c>
      <c r="AM306" s="165">
        <f t="shared" si="6"/>
        <v>43.123</v>
      </c>
      <c r="AN306" s="164">
        <f t="shared" si="6"/>
        <v>9.498999999999999</v>
      </c>
      <c r="AO306" s="165">
        <f t="shared" si="6"/>
        <v>104.00299999999999</v>
      </c>
      <c r="AP306" s="164">
        <f t="shared" si="6"/>
        <v>47.19</v>
      </c>
      <c r="AQ306" s="165">
        <f t="shared" si="6"/>
        <v>232.98999999999998</v>
      </c>
      <c r="AR306" s="164">
        <f t="shared" si="6"/>
        <v>80.84100000000001</v>
      </c>
      <c r="AS306" s="165">
        <f t="shared" si="6"/>
        <v>69.127</v>
      </c>
      <c r="AT306" s="164">
        <f t="shared" si="6"/>
        <v>15.5</v>
      </c>
      <c r="AU306" s="165">
        <f t="shared" si="6"/>
        <v>55.371</v>
      </c>
      <c r="AV306" s="164">
        <f t="shared" si="6"/>
        <v>309.56800000000004</v>
      </c>
      <c r="AW306" s="165">
        <f t="shared" si="6"/>
        <v>365.85299999999995</v>
      </c>
      <c r="AX306" s="164">
        <f t="shared" si="6"/>
        <v>10.139</v>
      </c>
      <c r="AY306" s="165">
        <f t="shared" si="6"/>
        <v>98.571</v>
      </c>
      <c r="AZ306" s="164">
        <f t="shared" si="6"/>
        <v>78.123</v>
      </c>
      <c r="BA306" s="165">
        <f t="shared" si="6"/>
        <v>152.58200000000002</v>
      </c>
      <c r="BB306" s="164">
        <f t="shared" si="6"/>
        <v>215.72799999999998</v>
      </c>
      <c r="BC306" s="165">
        <f>BC252+BC254+BC256+BC258+BC260+BC262+BC264+BC266+BC268+BC270+BC272+BC274+BC276+BC278+BC280+BC282+BC284+BC286+BC288+BC290+BC292+BC294+BC296+BC298+BC300+BC302+BC303</f>
        <v>165.624</v>
      </c>
      <c r="BD306" s="210">
        <f>BD252+BD254+BD256+BD258+BD260+BD262+BD264+BD266+BD268+BD270+BD272+BD274+BD276+BD278+BD280+BD282+BD284+BD286+BD288+BD290+BD292+BD294+BD296+BD298+BD300+BD302+BD303</f>
        <v>26.111</v>
      </c>
      <c r="BE306" s="165">
        <f>BE252+BE254+BE256+BE258+BE260+BE262+BE264+BE266+BE268+BE270+BE272+BE274+BE276+BE278+BE280+BE282+BE284+BE286+BE288+BE290+BE292+BE294+BE296+BE298+BE300+BE302+BE303</f>
        <v>46.175000000000004</v>
      </c>
    </row>
    <row r="307" spans="1:57" ht="12.75">
      <c r="A307" s="55"/>
      <c r="B307" s="227"/>
      <c r="C307" s="228"/>
      <c r="D307" s="234"/>
      <c r="E307" s="235"/>
      <c r="F307" s="234"/>
      <c r="G307" s="235"/>
      <c r="H307" s="234"/>
      <c r="I307" s="235"/>
      <c r="J307" s="234"/>
      <c r="K307" s="235"/>
      <c r="L307" s="234"/>
      <c r="M307" s="235"/>
      <c r="N307" s="234"/>
      <c r="O307" s="235"/>
      <c r="P307" s="234"/>
      <c r="Q307" s="235"/>
      <c r="R307" s="234"/>
      <c r="S307" s="235"/>
      <c r="T307" s="234"/>
      <c r="U307" s="235"/>
      <c r="V307" s="234"/>
      <c r="W307" s="235"/>
      <c r="X307" s="234"/>
      <c r="Y307" s="235"/>
      <c r="Z307" s="234"/>
      <c r="AA307" s="235"/>
      <c r="AB307" s="234"/>
      <c r="AC307" s="235"/>
      <c r="AD307" s="234"/>
      <c r="AE307" s="235"/>
      <c r="AF307" s="234"/>
      <c r="AG307" s="235"/>
      <c r="AH307" s="234"/>
      <c r="AI307" s="235"/>
      <c r="AJ307" s="234"/>
      <c r="AK307" s="235"/>
      <c r="AL307" s="234"/>
      <c r="AM307" s="235"/>
      <c r="AN307" s="234"/>
      <c r="AO307" s="235"/>
      <c r="AP307" s="234"/>
      <c r="AQ307" s="235"/>
      <c r="AR307" s="234"/>
      <c r="AS307" s="235"/>
      <c r="AT307" s="234"/>
      <c r="AU307" s="235"/>
      <c r="AV307" s="234"/>
      <c r="AW307" s="235"/>
      <c r="AX307" s="234"/>
      <c r="AY307" s="235"/>
      <c r="AZ307" s="234"/>
      <c r="BA307" s="235"/>
      <c r="BB307" s="234"/>
      <c r="BC307" s="235"/>
      <c r="BD307" s="234"/>
      <c r="BE307" s="235"/>
    </row>
    <row r="308" spans="1:57" ht="12.75">
      <c r="A308" s="8"/>
      <c r="B308" s="8"/>
      <c r="C308" s="8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</row>
    <row r="310" spans="1:39" ht="12.75">
      <c r="A310" s="290" t="s">
        <v>1012</v>
      </c>
      <c r="B310" s="290"/>
      <c r="C310" s="290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8"/>
      <c r="AK310" s="8"/>
      <c r="AL310" s="8"/>
      <c r="AM310" s="8"/>
    </row>
    <row r="311" spans="1:39" ht="12.75">
      <c r="A311" s="291" t="s">
        <v>1020</v>
      </c>
      <c r="B311" s="291"/>
      <c r="C311" s="291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8"/>
      <c r="AK311" s="8"/>
      <c r="AL311" s="8"/>
      <c r="AM311" s="8"/>
    </row>
    <row r="312" spans="1:39" ht="12.75">
      <c r="A312" s="277" t="s">
        <v>1020</v>
      </c>
      <c r="B312" s="277"/>
      <c r="C312" s="277"/>
      <c r="D312" s="7"/>
      <c r="E312" s="7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15"/>
      <c r="AI312" s="15"/>
      <c r="AJ312" s="8"/>
      <c r="AK312" s="8"/>
      <c r="AL312" s="8"/>
      <c r="AM312" s="8"/>
    </row>
    <row r="313" spans="1:39" ht="15">
      <c r="A313" s="292" t="s">
        <v>1009</v>
      </c>
      <c r="B313" s="292"/>
      <c r="C313" s="292"/>
      <c r="D313" s="292"/>
      <c r="E313" s="292"/>
      <c r="F313" s="292"/>
      <c r="G313" s="292"/>
      <c r="H313" s="292"/>
      <c r="I313" s="292"/>
      <c r="J313" s="292"/>
      <c r="K313" s="292"/>
      <c r="L313" s="292"/>
      <c r="M313" s="292"/>
      <c r="N313" s="292"/>
      <c r="O313" s="292"/>
      <c r="P313" s="292"/>
      <c r="Q313" s="62"/>
      <c r="R313" s="6"/>
      <c r="S313" s="6"/>
      <c r="T313" s="6"/>
      <c r="U313" s="6"/>
      <c r="V313" s="6"/>
      <c r="W313" s="6"/>
      <c r="X313" s="56"/>
      <c r="Y313" s="56"/>
      <c r="Z313" s="6"/>
      <c r="AA313" s="6"/>
      <c r="AB313" s="56"/>
      <c r="AC313" s="56"/>
      <c r="AD313" s="56"/>
      <c r="AE313" s="56"/>
      <c r="AF313" s="56"/>
      <c r="AG313" s="56"/>
      <c r="AH313" s="6"/>
      <c r="AI313" s="6"/>
      <c r="AJ313" s="20"/>
      <c r="AK313" s="20"/>
      <c r="AL313" s="20"/>
      <c r="AM313" s="20"/>
    </row>
    <row r="314" spans="1:39" ht="16.5" thickBot="1">
      <c r="A314" s="279" t="s">
        <v>1019</v>
      </c>
      <c r="B314" s="279"/>
      <c r="C314" s="279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6"/>
      <c r="AI314" s="16"/>
      <c r="AJ314" s="8"/>
      <c r="AK314" s="8"/>
      <c r="AL314" s="8"/>
      <c r="AM314" s="8"/>
    </row>
    <row r="315" spans="1:39" ht="13.5" thickBot="1">
      <c r="A315" s="280" t="s">
        <v>0</v>
      </c>
      <c r="B315" s="281" t="s">
        <v>2</v>
      </c>
      <c r="C315" s="282" t="s">
        <v>3</v>
      </c>
      <c r="D315" s="285" t="s">
        <v>103</v>
      </c>
      <c r="E315" s="289"/>
      <c r="F315" s="285" t="s">
        <v>104</v>
      </c>
      <c r="G315" s="286"/>
      <c r="H315" s="285" t="s">
        <v>106</v>
      </c>
      <c r="I315" s="286"/>
      <c r="J315" s="285" t="s">
        <v>108</v>
      </c>
      <c r="K315" s="286"/>
      <c r="L315" s="285" t="s">
        <v>110</v>
      </c>
      <c r="M315" s="286"/>
      <c r="N315" s="285" t="s">
        <v>113</v>
      </c>
      <c r="O315" s="286"/>
      <c r="P315" s="285" t="s">
        <v>115</v>
      </c>
      <c r="Q315" s="286"/>
      <c r="R315" s="285" t="s">
        <v>116</v>
      </c>
      <c r="S315" s="286"/>
      <c r="T315" s="285" t="s">
        <v>118</v>
      </c>
      <c r="U315" s="286"/>
      <c r="V315" s="285" t="s">
        <v>120</v>
      </c>
      <c r="W315" s="286"/>
      <c r="X315" s="287" t="s">
        <v>121</v>
      </c>
      <c r="Y315" s="288"/>
      <c r="Z315" s="287" t="s">
        <v>122</v>
      </c>
      <c r="AA315" s="288"/>
      <c r="AB315" s="285" t="s">
        <v>127</v>
      </c>
      <c r="AC315" s="286"/>
      <c r="AD315" s="285" t="s">
        <v>128</v>
      </c>
      <c r="AE315" s="286"/>
      <c r="AF315" s="285" t="s">
        <v>129</v>
      </c>
      <c r="AG315" s="286"/>
      <c r="AH315" s="285" t="s">
        <v>130</v>
      </c>
      <c r="AI315" s="286"/>
      <c r="AJ315" s="275" t="s">
        <v>143</v>
      </c>
      <c r="AK315" s="276"/>
      <c r="AL315" s="275" t="s">
        <v>144</v>
      </c>
      <c r="AM315" s="276"/>
    </row>
    <row r="316" spans="1:39" ht="12.75">
      <c r="A316" s="280"/>
      <c r="B316" s="281"/>
      <c r="C316" s="282"/>
      <c r="D316" s="211" t="s">
        <v>431</v>
      </c>
      <c r="E316" s="128" t="s">
        <v>843</v>
      </c>
      <c r="F316" s="221" t="s">
        <v>431</v>
      </c>
      <c r="G316" s="128" t="s">
        <v>843</v>
      </c>
      <c r="H316" s="221" t="s">
        <v>431</v>
      </c>
      <c r="I316" s="128" t="s">
        <v>843</v>
      </c>
      <c r="J316" s="221" t="s">
        <v>431</v>
      </c>
      <c r="K316" s="128" t="s">
        <v>843</v>
      </c>
      <c r="L316" s="221" t="s">
        <v>431</v>
      </c>
      <c r="M316" s="128" t="s">
        <v>843</v>
      </c>
      <c r="N316" s="221" t="s">
        <v>431</v>
      </c>
      <c r="O316" s="128" t="s">
        <v>843</v>
      </c>
      <c r="P316" s="221" t="s">
        <v>431</v>
      </c>
      <c r="Q316" s="128" t="s">
        <v>843</v>
      </c>
      <c r="R316" s="221" t="s">
        <v>431</v>
      </c>
      <c r="S316" s="128" t="s">
        <v>843</v>
      </c>
      <c r="T316" s="221" t="s">
        <v>431</v>
      </c>
      <c r="U316" s="128" t="s">
        <v>843</v>
      </c>
      <c r="V316" s="221" t="s">
        <v>431</v>
      </c>
      <c r="W316" s="128" t="s">
        <v>843</v>
      </c>
      <c r="X316" s="221" t="s">
        <v>431</v>
      </c>
      <c r="Y316" s="128" t="s">
        <v>843</v>
      </c>
      <c r="Z316" s="221" t="s">
        <v>431</v>
      </c>
      <c r="AA316" s="128" t="s">
        <v>843</v>
      </c>
      <c r="AB316" s="221" t="s">
        <v>431</v>
      </c>
      <c r="AC316" s="128" t="s">
        <v>843</v>
      </c>
      <c r="AD316" s="221" t="s">
        <v>431</v>
      </c>
      <c r="AE316" s="128" t="s">
        <v>843</v>
      </c>
      <c r="AF316" s="221" t="s">
        <v>431</v>
      </c>
      <c r="AG316" s="128" t="s">
        <v>843</v>
      </c>
      <c r="AH316" s="221" t="s">
        <v>431</v>
      </c>
      <c r="AI316" s="128" t="s">
        <v>843</v>
      </c>
      <c r="AJ316" s="221" t="s">
        <v>431</v>
      </c>
      <c r="AK316" s="128" t="s">
        <v>843</v>
      </c>
      <c r="AL316" s="221" t="s">
        <v>431</v>
      </c>
      <c r="AM316" s="128" t="s">
        <v>843</v>
      </c>
    </row>
    <row r="317" spans="1:39" ht="12.75">
      <c r="A317" s="14" t="s">
        <v>27</v>
      </c>
      <c r="B317" s="9" t="s">
        <v>26</v>
      </c>
      <c r="C317" s="10"/>
      <c r="D317" s="212"/>
      <c r="E317" s="218"/>
      <c r="F317" s="212"/>
      <c r="G317" s="213"/>
      <c r="H317" s="212"/>
      <c r="I317" s="213"/>
      <c r="J317" s="212"/>
      <c r="K317" s="213"/>
      <c r="L317" s="212"/>
      <c r="M317" s="213"/>
      <c r="N317" s="212"/>
      <c r="O317" s="213"/>
      <c r="P317" s="212"/>
      <c r="Q317" s="213"/>
      <c r="R317" s="212"/>
      <c r="S317" s="213"/>
      <c r="T317" s="212"/>
      <c r="U317" s="213"/>
      <c r="V317" s="212"/>
      <c r="W317" s="213"/>
      <c r="X317" s="212"/>
      <c r="Y317" s="213"/>
      <c r="Z317" s="212"/>
      <c r="AA317" s="213"/>
      <c r="AB317" s="212"/>
      <c r="AC317" s="213"/>
      <c r="AD317" s="212"/>
      <c r="AE317" s="213"/>
      <c r="AF317" s="212"/>
      <c r="AG317" s="213"/>
      <c r="AH317" s="212"/>
      <c r="AI317" s="213"/>
      <c r="AJ317" s="93"/>
      <c r="AK317" s="96"/>
      <c r="AL317" s="141"/>
      <c r="AM317" s="96"/>
    </row>
    <row r="318" spans="1:39" ht="12.75">
      <c r="A318" s="11" t="s">
        <v>6</v>
      </c>
      <c r="B318" s="46" t="s">
        <v>28</v>
      </c>
      <c r="C318" s="63" t="s">
        <v>29</v>
      </c>
      <c r="D318" s="212">
        <v>1951</v>
      </c>
      <c r="E318" s="218"/>
      <c r="F318" s="212">
        <v>1936.1951</v>
      </c>
      <c r="G318" s="213"/>
      <c r="H318" s="212">
        <v>1951</v>
      </c>
      <c r="I318" s="213"/>
      <c r="J318" s="212">
        <v>1951</v>
      </c>
      <c r="K318" s="213"/>
      <c r="L318" s="212">
        <v>1930</v>
      </c>
      <c r="M318" s="213"/>
      <c r="N318" s="212">
        <v>1936</v>
      </c>
      <c r="O318" s="213"/>
      <c r="P318" s="212">
        <v>1961</v>
      </c>
      <c r="Q318" s="213"/>
      <c r="R318" s="212">
        <v>1962</v>
      </c>
      <c r="S318" s="213"/>
      <c r="T318" s="212">
        <v>1960</v>
      </c>
      <c r="U318" s="213"/>
      <c r="V318" s="212">
        <v>1967</v>
      </c>
      <c r="W318" s="213"/>
      <c r="X318" s="212">
        <v>1976</v>
      </c>
      <c r="Y318" s="213"/>
      <c r="Z318" s="212">
        <v>1996</v>
      </c>
      <c r="AA318" s="213"/>
      <c r="AB318" s="212">
        <v>1994</v>
      </c>
      <c r="AC318" s="213"/>
      <c r="AD318" s="212">
        <v>1970</v>
      </c>
      <c r="AE318" s="213"/>
      <c r="AF318" s="212">
        <v>2008</v>
      </c>
      <c r="AG318" s="213"/>
      <c r="AH318" s="212">
        <v>1972</v>
      </c>
      <c r="AI318" s="213"/>
      <c r="AJ318" s="93">
        <v>1976</v>
      </c>
      <c r="AK318" s="96"/>
      <c r="AL318" s="141">
        <v>1973</v>
      </c>
      <c r="AM318" s="96"/>
    </row>
    <row r="319" spans="1:39" ht="12.75">
      <c r="A319" s="11" t="s">
        <v>7</v>
      </c>
      <c r="B319" s="46" t="s">
        <v>30</v>
      </c>
      <c r="C319" s="63" t="s">
        <v>5</v>
      </c>
      <c r="D319" s="212">
        <v>1567.5</v>
      </c>
      <c r="E319" s="218"/>
      <c r="F319" s="212">
        <v>5336.2</v>
      </c>
      <c r="G319" s="213"/>
      <c r="H319" s="212">
        <v>2285.7</v>
      </c>
      <c r="I319" s="213"/>
      <c r="J319" s="212">
        <v>2044.7</v>
      </c>
      <c r="K319" s="213"/>
      <c r="L319" s="212">
        <v>3024.8</v>
      </c>
      <c r="M319" s="213"/>
      <c r="N319" s="212">
        <v>5558.04</v>
      </c>
      <c r="O319" s="213"/>
      <c r="P319" s="212">
        <v>1612</v>
      </c>
      <c r="Q319" s="213"/>
      <c r="R319" s="212">
        <v>3530.55</v>
      </c>
      <c r="S319" s="213"/>
      <c r="T319" s="212">
        <v>2434.9</v>
      </c>
      <c r="U319" s="213"/>
      <c r="V319" s="212">
        <v>1890.83</v>
      </c>
      <c r="W319" s="213"/>
      <c r="X319" s="212">
        <v>5877</v>
      </c>
      <c r="Y319" s="213"/>
      <c r="Z319" s="212">
        <v>10522.5</v>
      </c>
      <c r="AA319" s="213"/>
      <c r="AB319" s="212">
        <v>9025</v>
      </c>
      <c r="AC319" s="213"/>
      <c r="AD319" s="212">
        <v>4137.41</v>
      </c>
      <c r="AE319" s="213"/>
      <c r="AF319" s="212">
        <v>12374.1</v>
      </c>
      <c r="AG319" s="213"/>
      <c r="AH319" s="212">
        <v>6859.3</v>
      </c>
      <c r="AI319" s="213"/>
      <c r="AJ319" s="93">
        <v>6824.2</v>
      </c>
      <c r="AK319" s="96"/>
      <c r="AL319" s="141">
        <v>6699.7</v>
      </c>
      <c r="AM319" s="96"/>
    </row>
    <row r="320" spans="1:39" ht="12.75">
      <c r="A320" s="11" t="s">
        <v>8</v>
      </c>
      <c r="B320" s="47" t="s">
        <v>31</v>
      </c>
      <c r="C320" s="63"/>
      <c r="D320" s="214"/>
      <c r="E320" s="219"/>
      <c r="F320" s="214"/>
      <c r="G320" s="215"/>
      <c r="H320" s="214"/>
      <c r="I320" s="215"/>
      <c r="J320" s="214"/>
      <c r="K320" s="215"/>
      <c r="L320" s="214"/>
      <c r="M320" s="215"/>
      <c r="N320" s="214"/>
      <c r="O320" s="215"/>
      <c r="P320" s="214"/>
      <c r="Q320" s="215"/>
      <c r="R320" s="214"/>
      <c r="S320" s="215"/>
      <c r="T320" s="214"/>
      <c r="U320" s="215"/>
      <c r="V320" s="214"/>
      <c r="W320" s="215"/>
      <c r="X320" s="214"/>
      <c r="Y320" s="215"/>
      <c r="Z320" s="214"/>
      <c r="AA320" s="215"/>
      <c r="AB320" s="214"/>
      <c r="AC320" s="215"/>
      <c r="AD320" s="214"/>
      <c r="AE320" s="215"/>
      <c r="AF320" s="214"/>
      <c r="AG320" s="215"/>
      <c r="AH320" s="216"/>
      <c r="AI320" s="217"/>
      <c r="AJ320" s="94"/>
      <c r="AK320" s="97"/>
      <c r="AL320" s="182"/>
      <c r="AM320" s="97"/>
    </row>
    <row r="321" spans="1:39" ht="12.75">
      <c r="A321" s="11"/>
      <c r="B321" s="47" t="s">
        <v>216</v>
      </c>
      <c r="C321" s="63"/>
      <c r="D321" s="214"/>
      <c r="E321" s="219"/>
      <c r="F321" s="214"/>
      <c r="G321" s="215"/>
      <c r="H321" s="214"/>
      <c r="I321" s="215"/>
      <c r="J321" s="214"/>
      <c r="K321" s="215"/>
      <c r="L321" s="214"/>
      <c r="M321" s="215"/>
      <c r="N321" s="214"/>
      <c r="O321" s="215"/>
      <c r="P321" s="214"/>
      <c r="Q321" s="215"/>
      <c r="R321" s="214"/>
      <c r="S321" s="215"/>
      <c r="T321" s="214"/>
      <c r="U321" s="215"/>
      <c r="V321" s="214"/>
      <c r="W321" s="215"/>
      <c r="X321" s="214"/>
      <c r="Y321" s="215"/>
      <c r="Z321" s="214"/>
      <c r="AA321" s="215"/>
      <c r="AB321" s="214"/>
      <c r="AC321" s="215"/>
      <c r="AD321" s="214"/>
      <c r="AE321" s="215"/>
      <c r="AF321" s="214"/>
      <c r="AG321" s="215"/>
      <c r="AH321" s="216"/>
      <c r="AI321" s="217"/>
      <c r="AJ321" s="94"/>
      <c r="AK321" s="97"/>
      <c r="AL321" s="182"/>
      <c r="AM321" s="97"/>
    </row>
    <row r="322" spans="1:39" ht="12.75">
      <c r="A322" s="11" t="s">
        <v>10</v>
      </c>
      <c r="B322" s="46" t="s">
        <v>217</v>
      </c>
      <c r="C322" s="63" t="s">
        <v>4</v>
      </c>
      <c r="D322" s="216">
        <v>-394.271</v>
      </c>
      <c r="E322" s="220"/>
      <c r="F322" s="216">
        <v>-384.454</v>
      </c>
      <c r="G322" s="217"/>
      <c r="H322" s="216">
        <v>-87.317</v>
      </c>
      <c r="I322" s="217"/>
      <c r="J322" s="216">
        <v>-257.416</v>
      </c>
      <c r="K322" s="217"/>
      <c r="L322" s="216">
        <v>-156.324</v>
      </c>
      <c r="M322" s="217"/>
      <c r="N322" s="216">
        <v>-272.75</v>
      </c>
      <c r="O322" s="217"/>
      <c r="P322" s="216">
        <v>26.366</v>
      </c>
      <c r="Q322" s="217"/>
      <c r="R322" s="216">
        <v>-541.877</v>
      </c>
      <c r="S322" s="217"/>
      <c r="T322" s="216">
        <v>-104.629</v>
      </c>
      <c r="U322" s="217"/>
      <c r="V322" s="214">
        <v>-404.275</v>
      </c>
      <c r="W322" s="215"/>
      <c r="X322" s="216">
        <v>418.486</v>
      </c>
      <c r="Y322" s="217"/>
      <c r="Z322" s="216">
        <v>647.817</v>
      </c>
      <c r="AA322" s="217"/>
      <c r="AB322" s="216">
        <v>-186.935</v>
      </c>
      <c r="AC322" s="217"/>
      <c r="AD322" s="216">
        <v>-26.13</v>
      </c>
      <c r="AE322" s="217"/>
      <c r="AF322" s="216">
        <v>1784.285</v>
      </c>
      <c r="AG322" s="217"/>
      <c r="AH322" s="216">
        <v>337.171</v>
      </c>
      <c r="AI322" s="217"/>
      <c r="AJ322" s="122">
        <v>289.717</v>
      </c>
      <c r="AK322" s="123"/>
      <c r="AL322" s="142">
        <v>381.717</v>
      </c>
      <c r="AM322" s="123"/>
    </row>
    <row r="323" spans="1:39" ht="25.5">
      <c r="A323" s="11" t="s">
        <v>11</v>
      </c>
      <c r="B323" s="46" t="s">
        <v>425</v>
      </c>
      <c r="C323" s="63" t="s">
        <v>4</v>
      </c>
      <c r="D323" s="216">
        <v>77.365</v>
      </c>
      <c r="E323" s="220"/>
      <c r="F323" s="216">
        <v>263.489</v>
      </c>
      <c r="G323" s="217"/>
      <c r="H323" s="216">
        <v>92.302</v>
      </c>
      <c r="I323" s="217"/>
      <c r="J323" s="216">
        <v>99.97</v>
      </c>
      <c r="K323" s="217"/>
      <c r="L323" s="216">
        <v>113.746</v>
      </c>
      <c r="M323" s="217"/>
      <c r="N323" s="216">
        <v>241.565</v>
      </c>
      <c r="O323" s="217"/>
      <c r="P323" s="216">
        <v>79.557</v>
      </c>
      <c r="Q323" s="217"/>
      <c r="R323" s="216">
        <v>136.522</v>
      </c>
      <c r="S323" s="217"/>
      <c r="T323" s="216">
        <v>125.088</v>
      </c>
      <c r="U323" s="217"/>
      <c r="V323" s="214">
        <v>93.333</v>
      </c>
      <c r="W323" s="215"/>
      <c r="X323" s="216">
        <v>290.103</v>
      </c>
      <c r="Y323" s="217"/>
      <c r="Z323" s="216">
        <v>464.135</v>
      </c>
      <c r="AA323" s="217"/>
      <c r="AB323" s="216">
        <v>445.588</v>
      </c>
      <c r="AC323" s="217"/>
      <c r="AD323" s="216">
        <v>204.257</v>
      </c>
      <c r="AE323" s="217"/>
      <c r="AF323" s="216">
        <v>592.067</v>
      </c>
      <c r="AG323" s="217"/>
      <c r="AH323" s="216">
        <v>306.452</v>
      </c>
      <c r="AI323" s="217"/>
      <c r="AJ323" s="122">
        <v>290.439</v>
      </c>
      <c r="AK323" s="123"/>
      <c r="AL323" s="142">
        <v>301.761</v>
      </c>
      <c r="AM323" s="123"/>
    </row>
    <row r="324" spans="1:39" ht="25.5">
      <c r="A324" s="48" t="s">
        <v>12</v>
      </c>
      <c r="B324" s="49" t="s">
        <v>32</v>
      </c>
      <c r="C324" s="22" t="s">
        <v>4</v>
      </c>
      <c r="D324" s="175">
        <f>SUM(D322:D323)</f>
        <v>-316.906</v>
      </c>
      <c r="E324" s="36"/>
      <c r="F324" s="175">
        <f>SUM(F322:F323)</f>
        <v>-120.96500000000003</v>
      </c>
      <c r="G324" s="176"/>
      <c r="H324" s="175">
        <f>SUM(H322:H323)</f>
        <v>4.985000000000014</v>
      </c>
      <c r="I324" s="176"/>
      <c r="J324" s="175">
        <f>SUM(J322:J323)</f>
        <v>-157.446</v>
      </c>
      <c r="K324" s="176"/>
      <c r="L324" s="175">
        <f>SUM(L322:L323)</f>
        <v>-42.57800000000002</v>
      </c>
      <c r="M324" s="176"/>
      <c r="N324" s="175">
        <f>SUM(N322:N323)</f>
        <v>-31.185000000000002</v>
      </c>
      <c r="O324" s="176"/>
      <c r="P324" s="175">
        <f>SUM(P322:P323)</f>
        <v>105.923</v>
      </c>
      <c r="Q324" s="176"/>
      <c r="R324" s="175">
        <f>SUM(R322:R323)</f>
        <v>-405.35499999999996</v>
      </c>
      <c r="S324" s="176"/>
      <c r="T324" s="175">
        <f>SUM(T322:T323)</f>
        <v>20.45899999999999</v>
      </c>
      <c r="U324" s="176"/>
      <c r="V324" s="175">
        <f>SUM(V322:V323)</f>
        <v>-310.942</v>
      </c>
      <c r="W324" s="176"/>
      <c r="X324" s="175">
        <f>SUM(X322:X323)</f>
        <v>708.5889999999999</v>
      </c>
      <c r="Y324" s="176"/>
      <c r="Z324" s="175">
        <f>SUM(Z322:Z323)</f>
        <v>1111.952</v>
      </c>
      <c r="AA324" s="176"/>
      <c r="AB324" s="175">
        <f>SUM(AB322:AB323)</f>
        <v>258.653</v>
      </c>
      <c r="AC324" s="176"/>
      <c r="AD324" s="175">
        <f>SUM(AD322:AD323)</f>
        <v>178.127</v>
      </c>
      <c r="AE324" s="176"/>
      <c r="AF324" s="175">
        <f>SUM(AF322:AF323)</f>
        <v>2376.352</v>
      </c>
      <c r="AG324" s="176"/>
      <c r="AH324" s="175">
        <f>SUM(AH322:AH323)</f>
        <v>643.623</v>
      </c>
      <c r="AI324" s="176"/>
      <c r="AJ324" s="102">
        <f>SUM(AJ322:AJ323)</f>
        <v>580.156</v>
      </c>
      <c r="AK324" s="103"/>
      <c r="AL324" s="222">
        <f>SUM(AL322:AL323)</f>
        <v>683.4780000000001</v>
      </c>
      <c r="AM324" s="103"/>
    </row>
    <row r="325" spans="1:39" ht="12.75">
      <c r="A325" s="48"/>
      <c r="B325" s="49" t="s">
        <v>432</v>
      </c>
      <c r="C325" s="22"/>
      <c r="D325" s="175" t="s">
        <v>434</v>
      </c>
      <c r="E325" s="36"/>
      <c r="F325" s="175" t="s">
        <v>435</v>
      </c>
      <c r="G325" s="176"/>
      <c r="H325" s="175" t="s">
        <v>436</v>
      </c>
      <c r="I325" s="176"/>
      <c r="J325" s="175" t="s">
        <v>437</v>
      </c>
      <c r="K325" s="176"/>
      <c r="L325" s="175" t="s">
        <v>438</v>
      </c>
      <c r="M325" s="176"/>
      <c r="N325" s="175" t="s">
        <v>439</v>
      </c>
      <c r="O325" s="176"/>
      <c r="P325" s="175" t="s">
        <v>440</v>
      </c>
      <c r="Q325" s="176"/>
      <c r="R325" s="175" t="s">
        <v>441</v>
      </c>
      <c r="S325" s="176"/>
      <c r="T325" s="175" t="s">
        <v>442</v>
      </c>
      <c r="U325" s="176"/>
      <c r="V325" s="175" t="s">
        <v>315</v>
      </c>
      <c r="W325" s="176"/>
      <c r="X325" s="175" t="s">
        <v>443</v>
      </c>
      <c r="Y325" s="176"/>
      <c r="Z325" s="175" t="s">
        <v>444</v>
      </c>
      <c r="AA325" s="176"/>
      <c r="AB325" s="175" t="s">
        <v>445</v>
      </c>
      <c r="AC325" s="176"/>
      <c r="AD325" s="175" t="s">
        <v>446</v>
      </c>
      <c r="AE325" s="176"/>
      <c r="AF325" s="175" t="s">
        <v>447</v>
      </c>
      <c r="AG325" s="176"/>
      <c r="AH325" s="175" t="s">
        <v>448</v>
      </c>
      <c r="AI325" s="176"/>
      <c r="AJ325" s="102">
        <v>32.271</v>
      </c>
      <c r="AK325" s="103"/>
      <c r="AL325" s="222">
        <v>33.529</v>
      </c>
      <c r="AM325" s="103"/>
    </row>
    <row r="326" spans="1:39" ht="12.75">
      <c r="A326" s="48"/>
      <c r="B326" s="49" t="s">
        <v>201</v>
      </c>
      <c r="C326" s="22"/>
      <c r="D326" s="175"/>
      <c r="E326" s="36"/>
      <c r="F326" s="175"/>
      <c r="G326" s="176"/>
      <c r="H326" s="175"/>
      <c r="I326" s="176"/>
      <c r="J326" s="175"/>
      <c r="K326" s="176"/>
      <c r="L326" s="175"/>
      <c r="M326" s="176"/>
      <c r="N326" s="175"/>
      <c r="O326" s="176"/>
      <c r="P326" s="175"/>
      <c r="Q326" s="176"/>
      <c r="R326" s="175"/>
      <c r="S326" s="176"/>
      <c r="T326" s="175"/>
      <c r="U326" s="176"/>
      <c r="V326" s="175"/>
      <c r="W326" s="176"/>
      <c r="X326" s="175"/>
      <c r="Y326" s="176"/>
      <c r="Z326" s="175"/>
      <c r="AA326" s="176"/>
      <c r="AB326" s="175"/>
      <c r="AC326" s="176"/>
      <c r="AD326" s="175"/>
      <c r="AE326" s="176"/>
      <c r="AF326" s="175"/>
      <c r="AG326" s="176"/>
      <c r="AH326" s="175"/>
      <c r="AI326" s="176"/>
      <c r="AJ326" s="102"/>
      <c r="AK326" s="103"/>
      <c r="AL326" s="222"/>
      <c r="AM326" s="103"/>
    </row>
    <row r="327" spans="1:39" ht="12.75">
      <c r="A327" s="50"/>
      <c r="B327" s="47" t="s">
        <v>1</v>
      </c>
      <c r="C327" s="64"/>
      <c r="D327" s="214"/>
      <c r="E327" s="219"/>
      <c r="F327" s="214"/>
      <c r="G327" s="215"/>
      <c r="H327" s="214"/>
      <c r="I327" s="215"/>
      <c r="J327" s="214"/>
      <c r="K327" s="215"/>
      <c r="L327" s="214"/>
      <c r="M327" s="215"/>
      <c r="N327" s="214"/>
      <c r="O327" s="215"/>
      <c r="P327" s="216"/>
      <c r="Q327" s="217"/>
      <c r="R327" s="214"/>
      <c r="S327" s="215"/>
      <c r="T327" s="214"/>
      <c r="U327" s="215"/>
      <c r="V327" s="214"/>
      <c r="W327" s="215"/>
      <c r="X327" s="214"/>
      <c r="Y327" s="215"/>
      <c r="Z327" s="214"/>
      <c r="AA327" s="215"/>
      <c r="AB327" s="214"/>
      <c r="AC327" s="215"/>
      <c r="AD327" s="214"/>
      <c r="AE327" s="215"/>
      <c r="AF327" s="214"/>
      <c r="AG327" s="215"/>
      <c r="AH327" s="216"/>
      <c r="AI327" s="217"/>
      <c r="AJ327" s="94"/>
      <c r="AK327" s="97"/>
      <c r="AL327" s="182"/>
      <c r="AM327" s="97"/>
    </row>
    <row r="328" spans="1:39" ht="12.75">
      <c r="A328" s="38" t="s">
        <v>27</v>
      </c>
      <c r="B328" s="1" t="s">
        <v>146</v>
      </c>
      <c r="C328" s="65" t="s">
        <v>147</v>
      </c>
      <c r="D328" s="175" t="s">
        <v>241</v>
      </c>
      <c r="E328" s="36">
        <v>0</v>
      </c>
      <c r="F328" s="175" t="s">
        <v>241</v>
      </c>
      <c r="G328" s="176">
        <v>0</v>
      </c>
      <c r="H328" s="175">
        <v>15</v>
      </c>
      <c r="I328" s="176">
        <v>64</v>
      </c>
      <c r="J328" s="175" t="s">
        <v>241</v>
      </c>
      <c r="K328" s="176">
        <v>0</v>
      </c>
      <c r="L328" s="175" t="s">
        <v>241</v>
      </c>
      <c r="M328" s="176">
        <v>0</v>
      </c>
      <c r="N328" s="175" t="s">
        <v>241</v>
      </c>
      <c r="O328" s="176">
        <v>0</v>
      </c>
      <c r="P328" s="175" t="s">
        <v>241</v>
      </c>
      <c r="Q328" s="176">
        <v>0</v>
      </c>
      <c r="R328" s="175" t="s">
        <v>241</v>
      </c>
      <c r="S328" s="176">
        <v>0</v>
      </c>
      <c r="T328" s="175" t="s">
        <v>241</v>
      </c>
      <c r="U328" s="176" t="s">
        <v>17</v>
      </c>
      <c r="V328" s="175" t="s">
        <v>241</v>
      </c>
      <c r="W328" s="176">
        <v>0</v>
      </c>
      <c r="X328" s="175" t="s">
        <v>241</v>
      </c>
      <c r="Y328" s="176">
        <v>0</v>
      </c>
      <c r="Z328" s="175"/>
      <c r="AA328" s="176">
        <v>0</v>
      </c>
      <c r="AB328" s="175">
        <v>40</v>
      </c>
      <c r="AC328" s="176">
        <v>0</v>
      </c>
      <c r="AD328" s="175"/>
      <c r="AE328" s="176">
        <v>0</v>
      </c>
      <c r="AF328" s="175">
        <v>10</v>
      </c>
      <c r="AG328" s="176">
        <v>0</v>
      </c>
      <c r="AH328" s="175" t="s">
        <v>241</v>
      </c>
      <c r="AI328" s="176">
        <v>0</v>
      </c>
      <c r="AJ328" s="100">
        <v>0</v>
      </c>
      <c r="AK328" s="101">
        <v>0</v>
      </c>
      <c r="AL328" s="184">
        <v>0</v>
      </c>
      <c r="AM328" s="101">
        <v>0</v>
      </c>
    </row>
    <row r="329" spans="1:39" ht="12.75">
      <c r="A329" s="39"/>
      <c r="B329" s="2"/>
      <c r="C329" s="66" t="s">
        <v>148</v>
      </c>
      <c r="D329" s="175" t="s">
        <v>241</v>
      </c>
      <c r="E329" s="36">
        <v>0</v>
      </c>
      <c r="F329" s="175" t="s">
        <v>241</v>
      </c>
      <c r="G329" s="176">
        <v>0</v>
      </c>
      <c r="H329" s="175" t="s">
        <v>248</v>
      </c>
      <c r="I329" s="176">
        <v>9.069</v>
      </c>
      <c r="J329" s="175" t="s">
        <v>241</v>
      </c>
      <c r="K329" s="176">
        <v>0</v>
      </c>
      <c r="L329" s="175" t="s">
        <v>241</v>
      </c>
      <c r="M329" s="176">
        <v>0</v>
      </c>
      <c r="N329" s="175" t="s">
        <v>241</v>
      </c>
      <c r="O329" s="176">
        <v>0</v>
      </c>
      <c r="P329" s="175" t="s">
        <v>241</v>
      </c>
      <c r="Q329" s="176">
        <v>0</v>
      </c>
      <c r="R329" s="175" t="s">
        <v>241</v>
      </c>
      <c r="S329" s="176">
        <v>0</v>
      </c>
      <c r="T329" s="175" t="s">
        <v>241</v>
      </c>
      <c r="U329" s="176" t="s">
        <v>944</v>
      </c>
      <c r="V329" s="175" t="s">
        <v>241</v>
      </c>
      <c r="W329" s="176">
        <v>0</v>
      </c>
      <c r="X329" s="175" t="s">
        <v>241</v>
      </c>
      <c r="Y329" s="176">
        <v>0</v>
      </c>
      <c r="Z329" s="175"/>
      <c r="AA329" s="176">
        <v>0</v>
      </c>
      <c r="AB329" s="175" t="s">
        <v>245</v>
      </c>
      <c r="AC329" s="176">
        <v>0</v>
      </c>
      <c r="AD329" s="175"/>
      <c r="AE329" s="176">
        <v>0</v>
      </c>
      <c r="AF329" s="175" t="s">
        <v>247</v>
      </c>
      <c r="AG329" s="176">
        <v>0</v>
      </c>
      <c r="AH329" s="175" t="s">
        <v>241</v>
      </c>
      <c r="AI329" s="176">
        <v>0</v>
      </c>
      <c r="AJ329" s="100">
        <v>0</v>
      </c>
      <c r="AK329" s="101">
        <v>0</v>
      </c>
      <c r="AL329" s="184">
        <v>0</v>
      </c>
      <c r="AM329" s="101">
        <v>0</v>
      </c>
    </row>
    <row r="330" spans="1:39" ht="12.75">
      <c r="A330" s="38" t="s">
        <v>8</v>
      </c>
      <c r="B330" s="1" t="s">
        <v>211</v>
      </c>
      <c r="C330" s="65" t="s">
        <v>210</v>
      </c>
      <c r="D330" s="175" t="s">
        <v>241</v>
      </c>
      <c r="E330" s="36">
        <v>0</v>
      </c>
      <c r="F330" s="175" t="s">
        <v>241</v>
      </c>
      <c r="G330" s="176">
        <v>0</v>
      </c>
      <c r="H330" s="175" t="s">
        <v>241</v>
      </c>
      <c r="I330" s="176">
        <v>0</v>
      </c>
      <c r="J330" s="175" t="s">
        <v>241</v>
      </c>
      <c r="K330" s="176">
        <v>0</v>
      </c>
      <c r="L330" s="175" t="s">
        <v>241</v>
      </c>
      <c r="M330" s="176">
        <v>0</v>
      </c>
      <c r="N330" s="175" t="s">
        <v>241</v>
      </c>
      <c r="O330" s="176">
        <v>0</v>
      </c>
      <c r="P330" s="175" t="s">
        <v>241</v>
      </c>
      <c r="Q330" s="176">
        <v>0</v>
      </c>
      <c r="R330" s="175" t="s">
        <v>241</v>
      </c>
      <c r="S330" s="176">
        <v>0</v>
      </c>
      <c r="T330" s="175" t="s">
        <v>241</v>
      </c>
      <c r="U330" s="176">
        <v>0</v>
      </c>
      <c r="V330" s="175" t="s">
        <v>241</v>
      </c>
      <c r="W330" s="176">
        <v>0</v>
      </c>
      <c r="X330" s="175" t="s">
        <v>241</v>
      </c>
      <c r="Y330" s="176">
        <v>0</v>
      </c>
      <c r="Z330" s="175">
        <v>10</v>
      </c>
      <c r="AA330" s="176">
        <v>12</v>
      </c>
      <c r="AB330" s="175" t="s">
        <v>241</v>
      </c>
      <c r="AC330" s="176">
        <v>103</v>
      </c>
      <c r="AD330" s="175">
        <v>10</v>
      </c>
      <c r="AE330" s="176">
        <v>134</v>
      </c>
      <c r="AF330" s="175" t="s">
        <v>241</v>
      </c>
      <c r="AG330" s="176" t="s">
        <v>194</v>
      </c>
      <c r="AH330" s="175" t="s">
        <v>185</v>
      </c>
      <c r="AI330" s="176" t="s">
        <v>185</v>
      </c>
      <c r="AJ330" s="100">
        <v>20</v>
      </c>
      <c r="AK330" s="101">
        <v>27</v>
      </c>
      <c r="AL330" s="184">
        <v>20</v>
      </c>
      <c r="AM330" s="101">
        <v>20</v>
      </c>
    </row>
    <row r="331" spans="1:39" ht="12.75">
      <c r="A331" s="39"/>
      <c r="B331" s="2"/>
      <c r="C331" s="66" t="s">
        <v>148</v>
      </c>
      <c r="D331" s="175" t="s">
        <v>241</v>
      </c>
      <c r="E331" s="36">
        <v>0</v>
      </c>
      <c r="F331" s="175" t="s">
        <v>241</v>
      </c>
      <c r="G331" s="176">
        <v>0</v>
      </c>
      <c r="H331" s="175" t="s">
        <v>241</v>
      </c>
      <c r="I331" s="176">
        <v>0</v>
      </c>
      <c r="J331" s="175" t="s">
        <v>241</v>
      </c>
      <c r="K331" s="176">
        <v>0</v>
      </c>
      <c r="L331" s="175" t="s">
        <v>241</v>
      </c>
      <c r="M331" s="176">
        <v>0</v>
      </c>
      <c r="N331" s="175" t="s">
        <v>241</v>
      </c>
      <c r="O331" s="176">
        <v>0</v>
      </c>
      <c r="P331" s="175" t="s">
        <v>241</v>
      </c>
      <c r="Q331" s="176">
        <v>0</v>
      </c>
      <c r="R331" s="175" t="s">
        <v>241</v>
      </c>
      <c r="S331" s="176">
        <v>0</v>
      </c>
      <c r="T331" s="175" t="s">
        <v>241</v>
      </c>
      <c r="U331" s="176">
        <v>0</v>
      </c>
      <c r="V331" s="175" t="s">
        <v>241</v>
      </c>
      <c r="W331" s="176">
        <v>0</v>
      </c>
      <c r="X331" s="175" t="s">
        <v>241</v>
      </c>
      <c r="Y331" s="176">
        <v>0</v>
      </c>
      <c r="Z331" s="175" t="s">
        <v>244</v>
      </c>
      <c r="AA331" s="176">
        <v>3.318</v>
      </c>
      <c r="AB331" s="175" t="s">
        <v>241</v>
      </c>
      <c r="AC331" s="176">
        <v>53.483999999999995</v>
      </c>
      <c r="AD331" s="175" t="s">
        <v>230</v>
      </c>
      <c r="AE331" s="176">
        <v>43.208</v>
      </c>
      <c r="AF331" s="175" t="s">
        <v>241</v>
      </c>
      <c r="AG331" s="176" t="s">
        <v>810</v>
      </c>
      <c r="AH331" s="175" t="s">
        <v>324</v>
      </c>
      <c r="AI331" s="176" t="s">
        <v>878</v>
      </c>
      <c r="AJ331" s="175" t="s">
        <v>324</v>
      </c>
      <c r="AK331" s="176" t="s">
        <v>878</v>
      </c>
      <c r="AL331" s="178" t="s">
        <v>324</v>
      </c>
      <c r="AM331" s="176" t="s">
        <v>796</v>
      </c>
    </row>
    <row r="332" spans="1:39" ht="12.75">
      <c r="A332" s="38" t="s">
        <v>9</v>
      </c>
      <c r="B332" s="1" t="s">
        <v>150</v>
      </c>
      <c r="C332" s="65" t="s">
        <v>152</v>
      </c>
      <c r="D332" s="175" t="s">
        <v>241</v>
      </c>
      <c r="E332" s="36">
        <v>0</v>
      </c>
      <c r="F332" s="175" t="s">
        <v>241</v>
      </c>
      <c r="G332" s="176">
        <v>0</v>
      </c>
      <c r="H332" s="175" t="s">
        <v>241</v>
      </c>
      <c r="I332" s="176">
        <v>0</v>
      </c>
      <c r="J332" s="175" t="s">
        <v>241</v>
      </c>
      <c r="K332" s="176">
        <v>0</v>
      </c>
      <c r="L332" s="175" t="s">
        <v>241</v>
      </c>
      <c r="M332" s="176">
        <v>0</v>
      </c>
      <c r="N332" s="175" t="s">
        <v>241</v>
      </c>
      <c r="O332" s="176">
        <v>0</v>
      </c>
      <c r="P332" s="175" t="s">
        <v>241</v>
      </c>
      <c r="Q332" s="176">
        <v>0</v>
      </c>
      <c r="R332" s="175" t="s">
        <v>241</v>
      </c>
      <c r="S332" s="176">
        <v>0</v>
      </c>
      <c r="T332" s="175" t="s">
        <v>241</v>
      </c>
      <c r="U332" s="176">
        <v>0</v>
      </c>
      <c r="V332" s="175" t="s">
        <v>241</v>
      </c>
      <c r="W332" s="176">
        <v>0</v>
      </c>
      <c r="X332" s="175" t="s">
        <v>241</v>
      </c>
      <c r="Y332" s="176">
        <v>0</v>
      </c>
      <c r="Z332" s="175" t="s">
        <v>241</v>
      </c>
      <c r="AA332" s="176">
        <v>0</v>
      </c>
      <c r="AB332" s="175" t="s">
        <v>241</v>
      </c>
      <c r="AC332" s="176">
        <v>0</v>
      </c>
      <c r="AD332" s="175" t="s">
        <v>241</v>
      </c>
      <c r="AE332" s="176">
        <v>0</v>
      </c>
      <c r="AF332" s="175" t="s">
        <v>241</v>
      </c>
      <c r="AG332" s="176">
        <v>0</v>
      </c>
      <c r="AH332" s="175" t="s">
        <v>241</v>
      </c>
      <c r="AI332" s="176">
        <v>0</v>
      </c>
      <c r="AJ332" s="100">
        <v>0</v>
      </c>
      <c r="AK332" s="101">
        <v>0</v>
      </c>
      <c r="AL332" s="184">
        <v>0</v>
      </c>
      <c r="AM332" s="101">
        <v>0</v>
      </c>
    </row>
    <row r="333" spans="1:39" ht="12.75">
      <c r="A333" s="39"/>
      <c r="B333" s="2" t="s">
        <v>151</v>
      </c>
      <c r="C333" s="66" t="s">
        <v>148</v>
      </c>
      <c r="D333" s="175" t="s">
        <v>241</v>
      </c>
      <c r="E333" s="36">
        <v>0</v>
      </c>
      <c r="F333" s="175" t="s">
        <v>241</v>
      </c>
      <c r="G333" s="176">
        <v>0</v>
      </c>
      <c r="H333" s="175" t="s">
        <v>241</v>
      </c>
      <c r="I333" s="176">
        <v>0</v>
      </c>
      <c r="J333" s="175" t="s">
        <v>241</v>
      </c>
      <c r="K333" s="176">
        <v>0</v>
      </c>
      <c r="L333" s="175" t="s">
        <v>241</v>
      </c>
      <c r="M333" s="176">
        <v>0</v>
      </c>
      <c r="N333" s="175" t="s">
        <v>241</v>
      </c>
      <c r="O333" s="176">
        <v>0</v>
      </c>
      <c r="P333" s="175" t="s">
        <v>241</v>
      </c>
      <c r="Q333" s="176">
        <v>0</v>
      </c>
      <c r="R333" s="175" t="s">
        <v>241</v>
      </c>
      <c r="S333" s="176">
        <v>0</v>
      </c>
      <c r="T333" s="175" t="s">
        <v>241</v>
      </c>
      <c r="U333" s="176">
        <v>0</v>
      </c>
      <c r="V333" s="175" t="s">
        <v>241</v>
      </c>
      <c r="W333" s="176">
        <v>0</v>
      </c>
      <c r="X333" s="175" t="s">
        <v>241</v>
      </c>
      <c r="Y333" s="176">
        <v>0</v>
      </c>
      <c r="Z333" s="175" t="s">
        <v>241</v>
      </c>
      <c r="AA333" s="176">
        <v>0</v>
      </c>
      <c r="AB333" s="175" t="s">
        <v>241</v>
      </c>
      <c r="AC333" s="176">
        <v>0</v>
      </c>
      <c r="AD333" s="175" t="s">
        <v>241</v>
      </c>
      <c r="AE333" s="176">
        <v>0</v>
      </c>
      <c r="AF333" s="175" t="s">
        <v>241</v>
      </c>
      <c r="AG333" s="176">
        <v>0</v>
      </c>
      <c r="AH333" s="175" t="s">
        <v>241</v>
      </c>
      <c r="AI333" s="176">
        <v>0</v>
      </c>
      <c r="AJ333" s="100">
        <v>0</v>
      </c>
      <c r="AK333" s="101">
        <v>0</v>
      </c>
      <c r="AL333" s="184">
        <v>0</v>
      </c>
      <c r="AM333" s="101">
        <v>0</v>
      </c>
    </row>
    <row r="334" spans="1:39" ht="12.75">
      <c r="A334" s="38" t="s">
        <v>153</v>
      </c>
      <c r="B334" s="1" t="s">
        <v>154</v>
      </c>
      <c r="C334" s="65" t="s">
        <v>155</v>
      </c>
      <c r="D334" s="175" t="s">
        <v>241</v>
      </c>
      <c r="E334" s="36">
        <v>0</v>
      </c>
      <c r="F334" s="175" t="s">
        <v>241</v>
      </c>
      <c r="G334" s="176">
        <v>0</v>
      </c>
      <c r="H334" s="175" t="s">
        <v>241</v>
      </c>
      <c r="I334" s="176">
        <v>0</v>
      </c>
      <c r="J334" s="175" t="s">
        <v>241</v>
      </c>
      <c r="K334" s="176">
        <v>0</v>
      </c>
      <c r="L334" s="175" t="s">
        <v>241</v>
      </c>
      <c r="M334" s="176">
        <v>0</v>
      </c>
      <c r="N334" s="175" t="s">
        <v>241</v>
      </c>
      <c r="O334" s="176">
        <v>0</v>
      </c>
      <c r="P334" s="175" t="s">
        <v>241</v>
      </c>
      <c r="Q334" s="176">
        <v>0</v>
      </c>
      <c r="R334" s="175" t="s">
        <v>241</v>
      </c>
      <c r="S334" s="176">
        <v>0</v>
      </c>
      <c r="T334" s="175" t="s">
        <v>241</v>
      </c>
      <c r="U334" s="176">
        <v>0</v>
      </c>
      <c r="V334" s="175" t="s">
        <v>241</v>
      </c>
      <c r="W334" s="176">
        <v>0</v>
      </c>
      <c r="X334" s="175" t="s">
        <v>241</v>
      </c>
      <c r="Y334" s="176">
        <v>0</v>
      </c>
      <c r="Z334" s="175" t="s">
        <v>241</v>
      </c>
      <c r="AA334" s="176">
        <v>0</v>
      </c>
      <c r="AB334" s="175" t="s">
        <v>241</v>
      </c>
      <c r="AC334" s="176">
        <v>0</v>
      </c>
      <c r="AD334" s="175" t="s">
        <v>241</v>
      </c>
      <c r="AE334" s="176">
        <v>0</v>
      </c>
      <c r="AF334" s="175" t="s">
        <v>241</v>
      </c>
      <c r="AG334" s="176">
        <v>0</v>
      </c>
      <c r="AH334" s="175" t="s">
        <v>241</v>
      </c>
      <c r="AI334" s="176">
        <v>0</v>
      </c>
      <c r="AJ334" s="100">
        <v>0</v>
      </c>
      <c r="AK334" s="101">
        <v>0</v>
      </c>
      <c r="AL334" s="184">
        <v>0</v>
      </c>
      <c r="AM334" s="101">
        <v>0</v>
      </c>
    </row>
    <row r="335" spans="1:39" ht="12.75">
      <c r="A335" s="39"/>
      <c r="B335" s="2"/>
      <c r="C335" s="66" t="s">
        <v>148</v>
      </c>
      <c r="D335" s="175" t="s">
        <v>241</v>
      </c>
      <c r="E335" s="36">
        <v>0</v>
      </c>
      <c r="F335" s="175" t="s">
        <v>241</v>
      </c>
      <c r="G335" s="176">
        <v>0</v>
      </c>
      <c r="H335" s="175" t="s">
        <v>241</v>
      </c>
      <c r="I335" s="176">
        <v>0</v>
      </c>
      <c r="J335" s="175" t="s">
        <v>241</v>
      </c>
      <c r="K335" s="176">
        <v>0</v>
      </c>
      <c r="L335" s="175" t="s">
        <v>241</v>
      </c>
      <c r="M335" s="176">
        <v>0</v>
      </c>
      <c r="N335" s="175" t="s">
        <v>241</v>
      </c>
      <c r="O335" s="176">
        <v>0</v>
      </c>
      <c r="P335" s="175" t="s">
        <v>241</v>
      </c>
      <c r="Q335" s="176">
        <v>0</v>
      </c>
      <c r="R335" s="175" t="s">
        <v>241</v>
      </c>
      <c r="S335" s="176">
        <v>0</v>
      </c>
      <c r="T335" s="175" t="s">
        <v>241</v>
      </c>
      <c r="U335" s="176">
        <v>0</v>
      </c>
      <c r="V335" s="175" t="s">
        <v>241</v>
      </c>
      <c r="W335" s="176">
        <v>0</v>
      </c>
      <c r="X335" s="175" t="s">
        <v>241</v>
      </c>
      <c r="Y335" s="176">
        <v>0</v>
      </c>
      <c r="Z335" s="175" t="s">
        <v>241</v>
      </c>
      <c r="AA335" s="176">
        <v>0</v>
      </c>
      <c r="AB335" s="175" t="s">
        <v>241</v>
      </c>
      <c r="AC335" s="176">
        <v>0</v>
      </c>
      <c r="AD335" s="175" t="s">
        <v>241</v>
      </c>
      <c r="AE335" s="176">
        <v>0</v>
      </c>
      <c r="AF335" s="175" t="s">
        <v>241</v>
      </c>
      <c r="AG335" s="176">
        <v>0</v>
      </c>
      <c r="AH335" s="175" t="s">
        <v>241</v>
      </c>
      <c r="AI335" s="176">
        <v>0</v>
      </c>
      <c r="AJ335" s="100">
        <v>0</v>
      </c>
      <c r="AK335" s="101">
        <v>0</v>
      </c>
      <c r="AL335" s="184">
        <v>0</v>
      </c>
      <c r="AM335" s="101">
        <v>0</v>
      </c>
    </row>
    <row r="336" spans="1:39" ht="12.75">
      <c r="A336" s="38" t="s">
        <v>13</v>
      </c>
      <c r="B336" s="1" t="s">
        <v>156</v>
      </c>
      <c r="C336" s="65" t="s">
        <v>209</v>
      </c>
      <c r="D336" s="175" t="s">
        <v>241</v>
      </c>
      <c r="E336" s="36">
        <v>0</v>
      </c>
      <c r="F336" s="175" t="s">
        <v>241</v>
      </c>
      <c r="G336" s="176">
        <v>0</v>
      </c>
      <c r="H336" s="175" t="s">
        <v>241</v>
      </c>
      <c r="I336" s="176">
        <v>0</v>
      </c>
      <c r="J336" s="175" t="s">
        <v>241</v>
      </c>
      <c r="K336" s="176">
        <v>0</v>
      </c>
      <c r="L336" s="175" t="s">
        <v>241</v>
      </c>
      <c r="M336" s="176">
        <v>0</v>
      </c>
      <c r="N336" s="175" t="s">
        <v>241</v>
      </c>
      <c r="O336" s="176">
        <v>0</v>
      </c>
      <c r="P336" s="175" t="s">
        <v>241</v>
      </c>
      <c r="Q336" s="176">
        <v>0</v>
      </c>
      <c r="R336" s="175" t="s">
        <v>241</v>
      </c>
      <c r="S336" s="176">
        <v>0</v>
      </c>
      <c r="T336" s="175" t="s">
        <v>241</v>
      </c>
      <c r="U336" s="176">
        <v>0</v>
      </c>
      <c r="V336" s="175" t="s">
        <v>241</v>
      </c>
      <c r="W336" s="176">
        <v>0</v>
      </c>
      <c r="X336" s="175" t="s">
        <v>241</v>
      </c>
      <c r="Y336" s="176">
        <v>0</v>
      </c>
      <c r="Z336" s="175" t="s">
        <v>241</v>
      </c>
      <c r="AA336" s="176">
        <v>0</v>
      </c>
      <c r="AB336" s="175" t="s">
        <v>241</v>
      </c>
      <c r="AC336" s="176">
        <v>0</v>
      </c>
      <c r="AD336" s="175" t="s">
        <v>241</v>
      </c>
      <c r="AE336" s="176">
        <v>0</v>
      </c>
      <c r="AF336" s="175" t="s">
        <v>241</v>
      </c>
      <c r="AG336" s="176">
        <v>0</v>
      </c>
      <c r="AH336" s="175" t="s">
        <v>241</v>
      </c>
      <c r="AI336" s="176">
        <v>0</v>
      </c>
      <c r="AJ336" s="100">
        <v>0</v>
      </c>
      <c r="AK336" s="101">
        <v>0</v>
      </c>
      <c r="AL336" s="184">
        <v>0</v>
      </c>
      <c r="AM336" s="101">
        <v>0</v>
      </c>
    </row>
    <row r="337" spans="1:39" ht="12.75">
      <c r="A337" s="39"/>
      <c r="B337" s="2" t="s">
        <v>157</v>
      </c>
      <c r="C337" s="66" t="s">
        <v>148</v>
      </c>
      <c r="D337" s="175" t="s">
        <v>241</v>
      </c>
      <c r="E337" s="36">
        <v>0</v>
      </c>
      <c r="F337" s="175" t="s">
        <v>241</v>
      </c>
      <c r="G337" s="176">
        <v>0</v>
      </c>
      <c r="H337" s="175" t="s">
        <v>241</v>
      </c>
      <c r="I337" s="176">
        <v>0</v>
      </c>
      <c r="J337" s="175" t="s">
        <v>241</v>
      </c>
      <c r="K337" s="176">
        <v>0</v>
      </c>
      <c r="L337" s="175" t="s">
        <v>241</v>
      </c>
      <c r="M337" s="176">
        <v>0</v>
      </c>
      <c r="N337" s="175" t="s">
        <v>241</v>
      </c>
      <c r="O337" s="176">
        <v>0</v>
      </c>
      <c r="P337" s="175" t="s">
        <v>241</v>
      </c>
      <c r="Q337" s="176">
        <v>0</v>
      </c>
      <c r="R337" s="175" t="s">
        <v>241</v>
      </c>
      <c r="S337" s="176">
        <v>0</v>
      </c>
      <c r="T337" s="175" t="s">
        <v>241</v>
      </c>
      <c r="U337" s="176">
        <v>0</v>
      </c>
      <c r="V337" s="175" t="s">
        <v>241</v>
      </c>
      <c r="W337" s="176">
        <v>0</v>
      </c>
      <c r="X337" s="175" t="s">
        <v>241</v>
      </c>
      <c r="Y337" s="176">
        <v>0</v>
      </c>
      <c r="Z337" s="175" t="s">
        <v>241</v>
      </c>
      <c r="AA337" s="176">
        <v>0</v>
      </c>
      <c r="AB337" s="175" t="s">
        <v>241</v>
      </c>
      <c r="AC337" s="176">
        <v>0</v>
      </c>
      <c r="AD337" s="175" t="s">
        <v>241</v>
      </c>
      <c r="AE337" s="176">
        <v>0</v>
      </c>
      <c r="AF337" s="175" t="s">
        <v>241</v>
      </c>
      <c r="AG337" s="176">
        <v>0</v>
      </c>
      <c r="AH337" s="175" t="s">
        <v>241</v>
      </c>
      <c r="AI337" s="176">
        <v>0</v>
      </c>
      <c r="AJ337" s="100">
        <v>0</v>
      </c>
      <c r="AK337" s="101">
        <v>0</v>
      </c>
      <c r="AL337" s="184">
        <v>0</v>
      </c>
      <c r="AM337" s="101">
        <v>0</v>
      </c>
    </row>
    <row r="338" spans="1:39" ht="12.75">
      <c r="A338" s="38" t="s">
        <v>158</v>
      </c>
      <c r="B338" s="1" t="s">
        <v>206</v>
      </c>
      <c r="C338" s="65" t="s">
        <v>155</v>
      </c>
      <c r="D338" s="175" t="s">
        <v>241</v>
      </c>
      <c r="E338" s="36">
        <v>0</v>
      </c>
      <c r="F338" s="175" t="s">
        <v>241</v>
      </c>
      <c r="G338" s="176">
        <v>0</v>
      </c>
      <c r="H338" s="175" t="s">
        <v>241</v>
      </c>
      <c r="I338" s="176">
        <v>0</v>
      </c>
      <c r="J338" s="175" t="s">
        <v>241</v>
      </c>
      <c r="K338" s="176">
        <v>0</v>
      </c>
      <c r="L338" s="175" t="s">
        <v>241</v>
      </c>
      <c r="M338" s="176">
        <v>0</v>
      </c>
      <c r="N338" s="175" t="s">
        <v>241</v>
      </c>
      <c r="O338" s="176">
        <v>0</v>
      </c>
      <c r="P338" s="175" t="s">
        <v>241</v>
      </c>
      <c r="Q338" s="176">
        <v>0</v>
      </c>
      <c r="R338" s="175" t="s">
        <v>241</v>
      </c>
      <c r="S338" s="176">
        <v>0</v>
      </c>
      <c r="T338" s="175" t="s">
        <v>241</v>
      </c>
      <c r="U338" s="176">
        <v>0</v>
      </c>
      <c r="V338" s="175" t="s">
        <v>241</v>
      </c>
      <c r="W338" s="176">
        <v>0</v>
      </c>
      <c r="X338" s="175" t="s">
        <v>241</v>
      </c>
      <c r="Y338" s="176">
        <v>0</v>
      </c>
      <c r="Z338" s="175" t="s">
        <v>241</v>
      </c>
      <c r="AA338" s="176">
        <v>0</v>
      </c>
      <c r="AB338" s="175" t="s">
        <v>241</v>
      </c>
      <c r="AC338" s="176">
        <v>0</v>
      </c>
      <c r="AD338" s="175" t="s">
        <v>241</v>
      </c>
      <c r="AE338" s="176">
        <v>0</v>
      </c>
      <c r="AF338" s="175" t="s">
        <v>241</v>
      </c>
      <c r="AG338" s="176">
        <v>0</v>
      </c>
      <c r="AH338" s="175" t="s">
        <v>241</v>
      </c>
      <c r="AI338" s="176">
        <v>0</v>
      </c>
      <c r="AJ338" s="100">
        <v>0</v>
      </c>
      <c r="AK338" s="101">
        <v>0</v>
      </c>
      <c r="AL338" s="184">
        <v>0</v>
      </c>
      <c r="AM338" s="101">
        <v>0</v>
      </c>
    </row>
    <row r="339" spans="1:39" ht="12.75">
      <c r="A339" s="39"/>
      <c r="B339" s="2" t="s">
        <v>160</v>
      </c>
      <c r="C339" s="66" t="s">
        <v>148</v>
      </c>
      <c r="D339" s="175" t="s">
        <v>241</v>
      </c>
      <c r="E339" s="36">
        <v>0</v>
      </c>
      <c r="F339" s="175" t="s">
        <v>241</v>
      </c>
      <c r="G339" s="176">
        <v>0</v>
      </c>
      <c r="H339" s="175" t="s">
        <v>241</v>
      </c>
      <c r="I339" s="176">
        <v>0</v>
      </c>
      <c r="J339" s="175" t="s">
        <v>241</v>
      </c>
      <c r="K339" s="176">
        <v>0</v>
      </c>
      <c r="L339" s="175" t="s">
        <v>241</v>
      </c>
      <c r="M339" s="176">
        <v>0</v>
      </c>
      <c r="N339" s="175" t="s">
        <v>241</v>
      </c>
      <c r="O339" s="176">
        <v>0</v>
      </c>
      <c r="P339" s="175" t="s">
        <v>241</v>
      </c>
      <c r="Q339" s="176">
        <v>0</v>
      </c>
      <c r="R339" s="175" t="s">
        <v>241</v>
      </c>
      <c r="S339" s="176">
        <v>0</v>
      </c>
      <c r="T339" s="175" t="s">
        <v>241</v>
      </c>
      <c r="U339" s="176">
        <v>0</v>
      </c>
      <c r="V339" s="175" t="s">
        <v>241</v>
      </c>
      <c r="W339" s="176">
        <v>0</v>
      </c>
      <c r="X339" s="175" t="s">
        <v>241</v>
      </c>
      <c r="Y339" s="176">
        <v>0</v>
      </c>
      <c r="Z339" s="175" t="s">
        <v>241</v>
      </c>
      <c r="AA339" s="176">
        <v>0</v>
      </c>
      <c r="AB339" s="175" t="s">
        <v>241</v>
      </c>
      <c r="AC339" s="176">
        <v>0</v>
      </c>
      <c r="AD339" s="175" t="s">
        <v>241</v>
      </c>
      <c r="AE339" s="176">
        <v>0</v>
      </c>
      <c r="AF339" s="175" t="s">
        <v>241</v>
      </c>
      <c r="AG339" s="176">
        <v>0</v>
      </c>
      <c r="AH339" s="175" t="s">
        <v>241</v>
      </c>
      <c r="AI339" s="176">
        <v>0</v>
      </c>
      <c r="AJ339" s="100">
        <v>0</v>
      </c>
      <c r="AK339" s="101">
        <v>0</v>
      </c>
      <c r="AL339" s="184">
        <v>0</v>
      </c>
      <c r="AM339" s="101">
        <v>0</v>
      </c>
    </row>
    <row r="340" spans="1:39" ht="12.75">
      <c r="A340" s="38" t="s">
        <v>14</v>
      </c>
      <c r="B340" s="1" t="s">
        <v>161</v>
      </c>
      <c r="C340" s="65" t="s">
        <v>162</v>
      </c>
      <c r="D340" s="175" t="s">
        <v>241</v>
      </c>
      <c r="E340" s="36">
        <v>0</v>
      </c>
      <c r="F340" s="175" t="s">
        <v>241</v>
      </c>
      <c r="G340" s="176">
        <v>0</v>
      </c>
      <c r="H340" s="175" t="s">
        <v>241</v>
      </c>
      <c r="I340" s="176">
        <v>0</v>
      </c>
      <c r="J340" s="175" t="s">
        <v>241</v>
      </c>
      <c r="K340" s="176">
        <v>0</v>
      </c>
      <c r="L340" s="175" t="s">
        <v>241</v>
      </c>
      <c r="M340" s="176">
        <v>0</v>
      </c>
      <c r="N340" s="175" t="s">
        <v>241</v>
      </c>
      <c r="O340" s="176">
        <v>0</v>
      </c>
      <c r="P340" s="175" t="s">
        <v>254</v>
      </c>
      <c r="Q340" s="176">
        <v>0</v>
      </c>
      <c r="R340" s="175" t="s">
        <v>241</v>
      </c>
      <c r="S340" s="176">
        <v>0</v>
      </c>
      <c r="T340" s="175" t="s">
        <v>241</v>
      </c>
      <c r="U340" s="176">
        <v>0</v>
      </c>
      <c r="V340" s="175" t="s">
        <v>241</v>
      </c>
      <c r="W340" s="176">
        <v>0</v>
      </c>
      <c r="X340" s="175" t="s">
        <v>241</v>
      </c>
      <c r="Y340" s="176">
        <v>0</v>
      </c>
      <c r="Z340" s="175" t="s">
        <v>241</v>
      </c>
      <c r="AA340" s="176">
        <v>0</v>
      </c>
      <c r="AB340" s="175" t="s">
        <v>241</v>
      </c>
      <c r="AC340" s="176">
        <v>0</v>
      </c>
      <c r="AD340" s="175" t="s">
        <v>241</v>
      </c>
      <c r="AE340" s="176">
        <v>0</v>
      </c>
      <c r="AF340" s="175" t="s">
        <v>241</v>
      </c>
      <c r="AG340" s="176">
        <v>0</v>
      </c>
      <c r="AH340" s="175" t="s">
        <v>241</v>
      </c>
      <c r="AI340" s="176">
        <v>0</v>
      </c>
      <c r="AJ340" s="100">
        <v>0</v>
      </c>
      <c r="AK340" s="101">
        <v>0</v>
      </c>
      <c r="AL340" s="184">
        <v>0</v>
      </c>
      <c r="AM340" s="101">
        <v>0</v>
      </c>
    </row>
    <row r="341" spans="1:39" ht="12.75">
      <c r="A341" s="39"/>
      <c r="B341" s="2"/>
      <c r="C341" s="66" t="s">
        <v>148</v>
      </c>
      <c r="D341" s="175" t="s">
        <v>241</v>
      </c>
      <c r="E341" s="36">
        <v>0</v>
      </c>
      <c r="F341" s="175" t="s">
        <v>241</v>
      </c>
      <c r="G341" s="176">
        <v>0</v>
      </c>
      <c r="H341" s="175" t="s">
        <v>241</v>
      </c>
      <c r="I341" s="176">
        <v>0</v>
      </c>
      <c r="J341" s="175" t="s">
        <v>241</v>
      </c>
      <c r="K341" s="176">
        <v>0</v>
      </c>
      <c r="L341" s="175" t="s">
        <v>241</v>
      </c>
      <c r="M341" s="176">
        <v>0</v>
      </c>
      <c r="N341" s="175" t="s">
        <v>241</v>
      </c>
      <c r="O341" s="176">
        <v>0</v>
      </c>
      <c r="P341" s="175" t="s">
        <v>230</v>
      </c>
      <c r="Q341" s="176">
        <v>0</v>
      </c>
      <c r="R341" s="175" t="s">
        <v>241</v>
      </c>
      <c r="S341" s="176">
        <v>0</v>
      </c>
      <c r="T341" s="175" t="s">
        <v>241</v>
      </c>
      <c r="U341" s="176">
        <v>0</v>
      </c>
      <c r="V341" s="175" t="s">
        <v>241</v>
      </c>
      <c r="W341" s="176">
        <v>0</v>
      </c>
      <c r="X341" s="175" t="s">
        <v>241</v>
      </c>
      <c r="Y341" s="176">
        <v>0</v>
      </c>
      <c r="Z341" s="175" t="s">
        <v>241</v>
      </c>
      <c r="AA341" s="176">
        <v>0</v>
      </c>
      <c r="AB341" s="175" t="s">
        <v>241</v>
      </c>
      <c r="AC341" s="176">
        <v>0</v>
      </c>
      <c r="AD341" s="175" t="s">
        <v>241</v>
      </c>
      <c r="AE341" s="176">
        <v>0</v>
      </c>
      <c r="AF341" s="175" t="s">
        <v>241</v>
      </c>
      <c r="AG341" s="176">
        <v>0</v>
      </c>
      <c r="AH341" s="175" t="s">
        <v>241</v>
      </c>
      <c r="AI341" s="176">
        <v>0</v>
      </c>
      <c r="AJ341" s="100">
        <v>0</v>
      </c>
      <c r="AK341" s="101">
        <v>0</v>
      </c>
      <c r="AL341" s="184">
        <v>0</v>
      </c>
      <c r="AM341" s="101">
        <v>0</v>
      </c>
    </row>
    <row r="342" spans="1:39" ht="12.75">
      <c r="A342" s="38" t="s">
        <v>15</v>
      </c>
      <c r="B342" s="1" t="s">
        <v>163</v>
      </c>
      <c r="C342" s="65" t="s">
        <v>147</v>
      </c>
      <c r="D342" s="175" t="s">
        <v>241</v>
      </c>
      <c r="E342" s="36">
        <v>0</v>
      </c>
      <c r="F342" s="175" t="s">
        <v>241</v>
      </c>
      <c r="G342" s="176">
        <v>0</v>
      </c>
      <c r="H342" s="175" t="s">
        <v>241</v>
      </c>
      <c r="I342" s="176">
        <v>0</v>
      </c>
      <c r="J342" s="175" t="s">
        <v>241</v>
      </c>
      <c r="K342" s="176">
        <v>0</v>
      </c>
      <c r="L342" s="175" t="s">
        <v>241</v>
      </c>
      <c r="M342" s="176">
        <v>0</v>
      </c>
      <c r="N342" s="175" t="s">
        <v>241</v>
      </c>
      <c r="O342" s="176">
        <v>0</v>
      </c>
      <c r="P342" s="175" t="s">
        <v>241</v>
      </c>
      <c r="Q342" s="176">
        <v>0</v>
      </c>
      <c r="R342" s="175" t="s">
        <v>241</v>
      </c>
      <c r="S342" s="176">
        <v>0</v>
      </c>
      <c r="T342" s="175" t="s">
        <v>241</v>
      </c>
      <c r="U342" s="176">
        <v>0</v>
      </c>
      <c r="V342" s="175" t="s">
        <v>241</v>
      </c>
      <c r="W342" s="176">
        <v>35</v>
      </c>
      <c r="X342" s="175" t="s">
        <v>241</v>
      </c>
      <c r="Y342" s="176">
        <v>0</v>
      </c>
      <c r="Z342" s="175" t="s">
        <v>241</v>
      </c>
      <c r="AA342" s="176">
        <v>0</v>
      </c>
      <c r="AB342" s="175" t="s">
        <v>238</v>
      </c>
      <c r="AC342" s="176" t="s">
        <v>480</v>
      </c>
      <c r="AD342" s="175" t="s">
        <v>241</v>
      </c>
      <c r="AE342" s="176">
        <v>0</v>
      </c>
      <c r="AF342" s="175" t="s">
        <v>241</v>
      </c>
      <c r="AG342" s="176" t="s">
        <v>20</v>
      </c>
      <c r="AH342" s="175" t="s">
        <v>241</v>
      </c>
      <c r="AI342" s="176">
        <v>0</v>
      </c>
      <c r="AJ342" s="100">
        <v>0</v>
      </c>
      <c r="AK342" s="101">
        <v>0</v>
      </c>
      <c r="AL342" s="184">
        <v>0</v>
      </c>
      <c r="AM342" s="101">
        <v>0</v>
      </c>
    </row>
    <row r="343" spans="1:39" ht="12.75">
      <c r="A343" s="39"/>
      <c r="B343" s="2"/>
      <c r="C343" s="66" t="s">
        <v>148</v>
      </c>
      <c r="D343" s="175" t="s">
        <v>241</v>
      </c>
      <c r="E343" s="36">
        <v>0</v>
      </c>
      <c r="F343" s="175" t="s">
        <v>241</v>
      </c>
      <c r="G343" s="176">
        <v>0</v>
      </c>
      <c r="H343" s="175" t="s">
        <v>241</v>
      </c>
      <c r="I343" s="176">
        <v>0</v>
      </c>
      <c r="J343" s="175" t="s">
        <v>241</v>
      </c>
      <c r="K343" s="176">
        <v>0</v>
      </c>
      <c r="L343" s="175" t="s">
        <v>241</v>
      </c>
      <c r="M343" s="176">
        <v>0</v>
      </c>
      <c r="N343" s="175" t="s">
        <v>241</v>
      </c>
      <c r="O343" s="176">
        <v>0</v>
      </c>
      <c r="P343" s="175" t="s">
        <v>241</v>
      </c>
      <c r="Q343" s="176">
        <v>0</v>
      </c>
      <c r="R343" s="175" t="s">
        <v>241</v>
      </c>
      <c r="S343" s="176">
        <v>0</v>
      </c>
      <c r="T343" s="175" t="s">
        <v>241</v>
      </c>
      <c r="U343" s="176">
        <v>0</v>
      </c>
      <c r="V343" s="175" t="s">
        <v>241</v>
      </c>
      <c r="W343" s="176">
        <v>3.134</v>
      </c>
      <c r="X343" s="175" t="s">
        <v>241</v>
      </c>
      <c r="Y343" s="176">
        <v>0</v>
      </c>
      <c r="Z343" s="175" t="s">
        <v>241</v>
      </c>
      <c r="AA343" s="176">
        <v>0</v>
      </c>
      <c r="AB343" s="175" t="s">
        <v>273</v>
      </c>
      <c r="AC343" s="176" t="s">
        <v>481</v>
      </c>
      <c r="AD343" s="175" t="s">
        <v>241</v>
      </c>
      <c r="AE343" s="176">
        <v>0</v>
      </c>
      <c r="AF343" s="175" t="s">
        <v>241</v>
      </c>
      <c r="AG343" s="176" t="s">
        <v>844</v>
      </c>
      <c r="AH343" s="175" t="s">
        <v>241</v>
      </c>
      <c r="AI343" s="176">
        <v>0</v>
      </c>
      <c r="AJ343" s="100">
        <v>0</v>
      </c>
      <c r="AK343" s="101">
        <v>0</v>
      </c>
      <c r="AL343" s="184">
        <v>0</v>
      </c>
      <c r="AM343" s="101">
        <v>0</v>
      </c>
    </row>
    <row r="344" spans="1:39" ht="12.75">
      <c r="A344" s="38" t="s">
        <v>16</v>
      </c>
      <c r="B344" s="1" t="s">
        <v>164</v>
      </c>
      <c r="C344" s="65" t="s">
        <v>147</v>
      </c>
      <c r="D344" s="175" t="s">
        <v>241</v>
      </c>
      <c r="E344" s="36">
        <v>0</v>
      </c>
      <c r="F344" s="175" t="s">
        <v>241</v>
      </c>
      <c r="G344" s="176">
        <v>0</v>
      </c>
      <c r="H344" s="175" t="s">
        <v>241</v>
      </c>
      <c r="I344" s="176">
        <v>0</v>
      </c>
      <c r="J344" s="175" t="s">
        <v>241</v>
      </c>
      <c r="K344" s="176">
        <v>0</v>
      </c>
      <c r="L344" s="175" t="s">
        <v>241</v>
      </c>
      <c r="M344" s="176">
        <v>0</v>
      </c>
      <c r="N344" s="175" t="s">
        <v>241</v>
      </c>
      <c r="O344" s="176">
        <v>0</v>
      </c>
      <c r="P344" s="175" t="s">
        <v>241</v>
      </c>
      <c r="Q344" s="176">
        <v>0</v>
      </c>
      <c r="R344" s="175" t="s">
        <v>241</v>
      </c>
      <c r="S344" s="176">
        <v>0</v>
      </c>
      <c r="T344" s="175" t="s">
        <v>241</v>
      </c>
      <c r="U344" s="176">
        <v>0</v>
      </c>
      <c r="V344" s="175" t="s">
        <v>241</v>
      </c>
      <c r="W344" s="176">
        <v>0</v>
      </c>
      <c r="X344" s="175" t="s">
        <v>241</v>
      </c>
      <c r="Y344" s="176">
        <v>1</v>
      </c>
      <c r="Z344" s="175" t="s">
        <v>241</v>
      </c>
      <c r="AA344" s="176">
        <v>0</v>
      </c>
      <c r="AB344" s="175" t="s">
        <v>241</v>
      </c>
      <c r="AC344" s="176" t="s">
        <v>486</v>
      </c>
      <c r="AD344" s="175" t="s">
        <v>241</v>
      </c>
      <c r="AE344" s="176">
        <v>0</v>
      </c>
      <c r="AF344" s="175" t="s">
        <v>241</v>
      </c>
      <c r="AG344" s="176" t="s">
        <v>183</v>
      </c>
      <c r="AH344" s="175" t="s">
        <v>241</v>
      </c>
      <c r="AI344" s="176">
        <v>0</v>
      </c>
      <c r="AJ344" s="100">
        <v>0</v>
      </c>
      <c r="AK344" s="101">
        <v>0</v>
      </c>
      <c r="AL344" s="184">
        <v>0</v>
      </c>
      <c r="AM344" s="101">
        <v>0</v>
      </c>
    </row>
    <row r="345" spans="1:39" ht="12.75">
      <c r="A345" s="39"/>
      <c r="B345" s="2"/>
      <c r="C345" s="66" t="s">
        <v>148</v>
      </c>
      <c r="D345" s="175" t="s">
        <v>241</v>
      </c>
      <c r="E345" s="36">
        <v>0</v>
      </c>
      <c r="F345" s="175" t="s">
        <v>241</v>
      </c>
      <c r="G345" s="176">
        <v>0</v>
      </c>
      <c r="H345" s="175" t="s">
        <v>241</v>
      </c>
      <c r="I345" s="176">
        <v>0</v>
      </c>
      <c r="J345" s="175" t="s">
        <v>241</v>
      </c>
      <c r="K345" s="176">
        <v>0</v>
      </c>
      <c r="L345" s="175" t="s">
        <v>241</v>
      </c>
      <c r="M345" s="176">
        <v>0</v>
      </c>
      <c r="N345" s="175" t="s">
        <v>241</v>
      </c>
      <c r="O345" s="176">
        <v>0</v>
      </c>
      <c r="P345" s="175" t="s">
        <v>241</v>
      </c>
      <c r="Q345" s="176">
        <v>0</v>
      </c>
      <c r="R345" s="175" t="s">
        <v>241</v>
      </c>
      <c r="S345" s="176">
        <v>0</v>
      </c>
      <c r="T345" s="175" t="s">
        <v>241</v>
      </c>
      <c r="U345" s="176">
        <v>0</v>
      </c>
      <c r="V345" s="175" t="s">
        <v>241</v>
      </c>
      <c r="W345" s="176">
        <v>0</v>
      </c>
      <c r="X345" s="175" t="s">
        <v>241</v>
      </c>
      <c r="Y345" s="176">
        <v>0.123</v>
      </c>
      <c r="Z345" s="175" t="s">
        <v>241</v>
      </c>
      <c r="AA345" s="176">
        <v>0</v>
      </c>
      <c r="AB345" s="175" t="s">
        <v>241</v>
      </c>
      <c r="AC345" s="176" t="s">
        <v>841</v>
      </c>
      <c r="AD345" s="175" t="s">
        <v>241</v>
      </c>
      <c r="AE345" s="176">
        <v>0</v>
      </c>
      <c r="AF345" s="175" t="s">
        <v>241</v>
      </c>
      <c r="AG345" s="176" t="s">
        <v>811</v>
      </c>
      <c r="AH345" s="175" t="s">
        <v>241</v>
      </c>
      <c r="AI345" s="176">
        <v>0</v>
      </c>
      <c r="AJ345" s="100">
        <v>0</v>
      </c>
      <c r="AK345" s="101">
        <v>0</v>
      </c>
      <c r="AL345" s="184">
        <v>0</v>
      </c>
      <c r="AM345" s="101">
        <v>0</v>
      </c>
    </row>
    <row r="346" spans="1:39" ht="12.75">
      <c r="A346" s="38" t="s">
        <v>17</v>
      </c>
      <c r="B346" s="1" t="s">
        <v>165</v>
      </c>
      <c r="C346" s="65" t="s">
        <v>162</v>
      </c>
      <c r="D346" s="175" t="s">
        <v>8</v>
      </c>
      <c r="E346" s="36">
        <v>0</v>
      </c>
      <c r="F346" s="175" t="s">
        <v>27</v>
      </c>
      <c r="G346" s="176">
        <v>0</v>
      </c>
      <c r="H346" s="175" t="s">
        <v>241</v>
      </c>
      <c r="I346" s="176">
        <v>0</v>
      </c>
      <c r="J346" s="175" t="s">
        <v>8</v>
      </c>
      <c r="K346" s="176">
        <v>7</v>
      </c>
      <c r="L346" s="175" t="s">
        <v>241</v>
      </c>
      <c r="M346" s="176" t="s">
        <v>9</v>
      </c>
      <c r="N346" s="175" t="s">
        <v>15</v>
      </c>
      <c r="O346" s="176">
        <v>11</v>
      </c>
      <c r="P346" s="175" t="s">
        <v>8</v>
      </c>
      <c r="Q346" s="176">
        <v>6</v>
      </c>
      <c r="R346" s="175" t="s">
        <v>241</v>
      </c>
      <c r="S346" s="176" t="s">
        <v>20</v>
      </c>
      <c r="T346" s="175" t="s">
        <v>241</v>
      </c>
      <c r="U346" s="176" t="s">
        <v>9</v>
      </c>
      <c r="V346" s="175" t="s">
        <v>241</v>
      </c>
      <c r="W346" s="176">
        <v>0</v>
      </c>
      <c r="X346" s="175" t="s">
        <v>241</v>
      </c>
      <c r="Y346" s="176">
        <v>0</v>
      </c>
      <c r="Z346" s="175" t="s">
        <v>241</v>
      </c>
      <c r="AA346" s="176">
        <v>0</v>
      </c>
      <c r="AB346" s="175" t="s">
        <v>241</v>
      </c>
      <c r="AC346" s="176">
        <v>0</v>
      </c>
      <c r="AD346" s="175" t="s">
        <v>9</v>
      </c>
      <c r="AE346" s="176" t="s">
        <v>9</v>
      </c>
      <c r="AF346" s="175" t="s">
        <v>241</v>
      </c>
      <c r="AG346" s="176">
        <v>0</v>
      </c>
      <c r="AH346" s="175" t="s">
        <v>241</v>
      </c>
      <c r="AI346" s="176">
        <v>0</v>
      </c>
      <c r="AJ346" s="100">
        <v>0</v>
      </c>
      <c r="AK346" s="101">
        <v>0</v>
      </c>
      <c r="AL346" s="184">
        <v>0</v>
      </c>
      <c r="AM346" s="101">
        <v>0</v>
      </c>
    </row>
    <row r="347" spans="1:39" ht="12.75">
      <c r="A347" s="39"/>
      <c r="B347" s="2"/>
      <c r="C347" s="66" t="s">
        <v>148</v>
      </c>
      <c r="D347" s="175" t="s">
        <v>309</v>
      </c>
      <c r="E347" s="36">
        <v>0</v>
      </c>
      <c r="F347" s="175" t="s">
        <v>288</v>
      </c>
      <c r="G347" s="176">
        <v>0</v>
      </c>
      <c r="H347" s="175" t="s">
        <v>241</v>
      </c>
      <c r="I347" s="176">
        <v>0</v>
      </c>
      <c r="J347" s="175" t="s">
        <v>255</v>
      </c>
      <c r="K347" s="176">
        <v>2.866</v>
      </c>
      <c r="L347" s="175" t="s">
        <v>241</v>
      </c>
      <c r="M347" s="176" t="s">
        <v>754</v>
      </c>
      <c r="N347" s="175" t="s">
        <v>290</v>
      </c>
      <c r="O347" s="176">
        <v>5.378</v>
      </c>
      <c r="P347" s="175" t="s">
        <v>255</v>
      </c>
      <c r="Q347" s="176">
        <v>2.091</v>
      </c>
      <c r="R347" s="175" t="s">
        <v>241</v>
      </c>
      <c r="S347" s="176" t="s">
        <v>759</v>
      </c>
      <c r="T347" s="175" t="s">
        <v>241</v>
      </c>
      <c r="U347" s="176" t="s">
        <v>754</v>
      </c>
      <c r="V347" s="175" t="s">
        <v>241</v>
      </c>
      <c r="W347" s="176">
        <v>0</v>
      </c>
      <c r="X347" s="175" t="s">
        <v>241</v>
      </c>
      <c r="Y347" s="176">
        <v>0</v>
      </c>
      <c r="Z347" s="175" t="s">
        <v>241</v>
      </c>
      <c r="AA347" s="176">
        <v>0</v>
      </c>
      <c r="AB347" s="175" t="s">
        <v>241</v>
      </c>
      <c r="AC347" s="176">
        <v>0</v>
      </c>
      <c r="AD347" s="175" t="s">
        <v>257</v>
      </c>
      <c r="AE347" s="176" t="s">
        <v>814</v>
      </c>
      <c r="AF347" s="175" t="s">
        <v>241</v>
      </c>
      <c r="AG347" s="176">
        <v>0</v>
      </c>
      <c r="AH347" s="175" t="s">
        <v>241</v>
      </c>
      <c r="AI347" s="176">
        <v>0</v>
      </c>
      <c r="AJ347" s="100">
        <v>0</v>
      </c>
      <c r="AK347" s="101">
        <v>0</v>
      </c>
      <c r="AL347" s="184">
        <v>0</v>
      </c>
      <c r="AM347" s="101">
        <v>0</v>
      </c>
    </row>
    <row r="348" spans="1:39" ht="12.75">
      <c r="A348" s="38" t="s">
        <v>18</v>
      </c>
      <c r="B348" s="1" t="s">
        <v>167</v>
      </c>
      <c r="C348" s="65" t="s">
        <v>166</v>
      </c>
      <c r="D348" s="175" t="s">
        <v>241</v>
      </c>
      <c r="E348" s="36">
        <v>0</v>
      </c>
      <c r="F348" s="175" t="s">
        <v>241</v>
      </c>
      <c r="G348" s="176">
        <v>4</v>
      </c>
      <c r="H348" s="175" t="s">
        <v>241</v>
      </c>
      <c r="I348" s="176">
        <v>0</v>
      </c>
      <c r="J348" s="175" t="s">
        <v>241</v>
      </c>
      <c r="K348" s="176">
        <v>0</v>
      </c>
      <c r="L348" s="175" t="s">
        <v>241</v>
      </c>
      <c r="M348" s="176" t="s">
        <v>18</v>
      </c>
      <c r="N348" s="175" t="s">
        <v>241</v>
      </c>
      <c r="O348" s="176" t="s">
        <v>8</v>
      </c>
      <c r="P348" s="175" t="s">
        <v>241</v>
      </c>
      <c r="Q348" s="176">
        <v>2</v>
      </c>
      <c r="R348" s="175" t="s">
        <v>241</v>
      </c>
      <c r="S348" s="176">
        <v>32</v>
      </c>
      <c r="T348" s="175" t="s">
        <v>241</v>
      </c>
      <c r="U348" s="176">
        <v>0</v>
      </c>
      <c r="V348" s="175" t="s">
        <v>241</v>
      </c>
      <c r="W348" s="176">
        <v>0</v>
      </c>
      <c r="X348" s="175" t="s">
        <v>241</v>
      </c>
      <c r="Y348" s="176">
        <v>5</v>
      </c>
      <c r="Z348" s="175" t="s">
        <v>241</v>
      </c>
      <c r="AA348" s="176" t="s">
        <v>33</v>
      </c>
      <c r="AB348" s="175" t="s">
        <v>241</v>
      </c>
      <c r="AC348" s="176">
        <v>1</v>
      </c>
      <c r="AD348" s="175" t="s">
        <v>241</v>
      </c>
      <c r="AE348" s="176" t="s">
        <v>15</v>
      </c>
      <c r="AF348" s="175" t="s">
        <v>241</v>
      </c>
      <c r="AG348" s="176" t="s">
        <v>9</v>
      </c>
      <c r="AH348" s="175" t="s">
        <v>20</v>
      </c>
      <c r="AI348" s="176" t="s">
        <v>515</v>
      </c>
      <c r="AJ348" s="100">
        <v>5</v>
      </c>
      <c r="AK348" s="176" t="s">
        <v>8</v>
      </c>
      <c r="AL348" s="184">
        <v>0</v>
      </c>
      <c r="AM348" s="101">
        <v>52</v>
      </c>
    </row>
    <row r="349" spans="1:39" ht="12.75">
      <c r="A349" s="39"/>
      <c r="B349" s="2"/>
      <c r="C349" s="66" t="s">
        <v>148</v>
      </c>
      <c r="D349" s="175" t="s">
        <v>241</v>
      </c>
      <c r="E349" s="36">
        <v>0</v>
      </c>
      <c r="F349" s="175" t="s">
        <v>241</v>
      </c>
      <c r="G349" s="176">
        <v>9.282</v>
      </c>
      <c r="H349" s="175" t="s">
        <v>241</v>
      </c>
      <c r="I349" s="176">
        <v>0</v>
      </c>
      <c r="J349" s="175" t="s">
        <v>241</v>
      </c>
      <c r="K349" s="176">
        <v>0</v>
      </c>
      <c r="L349" s="175" t="s">
        <v>241</v>
      </c>
      <c r="M349" s="176" t="s">
        <v>774</v>
      </c>
      <c r="N349" s="175" t="s">
        <v>241</v>
      </c>
      <c r="O349" s="176" t="s">
        <v>928</v>
      </c>
      <c r="P349" s="175" t="s">
        <v>241</v>
      </c>
      <c r="Q349" s="176">
        <v>0.393</v>
      </c>
      <c r="R349" s="175" t="s">
        <v>241</v>
      </c>
      <c r="S349" s="176">
        <v>17.739</v>
      </c>
      <c r="T349" s="175" t="s">
        <v>241</v>
      </c>
      <c r="U349" s="176">
        <v>0</v>
      </c>
      <c r="V349" s="175" t="s">
        <v>241</v>
      </c>
      <c r="W349" s="176">
        <v>0</v>
      </c>
      <c r="X349" s="175" t="s">
        <v>241</v>
      </c>
      <c r="Y349" s="176">
        <v>13.474</v>
      </c>
      <c r="Z349" s="175" t="s">
        <v>241</v>
      </c>
      <c r="AA349" s="176" t="s">
        <v>847</v>
      </c>
      <c r="AB349" s="175" t="s">
        <v>241</v>
      </c>
      <c r="AC349" s="176">
        <v>2.386</v>
      </c>
      <c r="AD349" s="175" t="s">
        <v>241</v>
      </c>
      <c r="AE349" s="176" t="s">
        <v>815</v>
      </c>
      <c r="AF349" s="175" t="s">
        <v>241</v>
      </c>
      <c r="AG349" s="176" t="s">
        <v>874</v>
      </c>
      <c r="AH349" s="175" t="s">
        <v>325</v>
      </c>
      <c r="AI349" s="176" t="s">
        <v>879</v>
      </c>
      <c r="AJ349" s="100">
        <v>3.225</v>
      </c>
      <c r="AK349" s="176" t="s">
        <v>800</v>
      </c>
      <c r="AL349" s="184">
        <v>0</v>
      </c>
      <c r="AM349" s="101">
        <v>12.564</v>
      </c>
    </row>
    <row r="350" spans="1:39" ht="12.75">
      <c r="A350" s="38" t="s">
        <v>19</v>
      </c>
      <c r="B350" s="1" t="s">
        <v>168</v>
      </c>
      <c r="C350" s="65" t="s">
        <v>162</v>
      </c>
      <c r="D350" s="175" t="s">
        <v>241</v>
      </c>
      <c r="E350" s="36" t="s">
        <v>27</v>
      </c>
      <c r="F350" s="175" t="s">
        <v>241</v>
      </c>
      <c r="G350" s="176">
        <v>1</v>
      </c>
      <c r="H350" s="175" t="s">
        <v>241</v>
      </c>
      <c r="I350" s="176">
        <v>1</v>
      </c>
      <c r="J350" s="175" t="s">
        <v>241</v>
      </c>
      <c r="K350" s="176">
        <v>0</v>
      </c>
      <c r="L350" s="175" t="s">
        <v>241</v>
      </c>
      <c r="M350" s="176" t="s">
        <v>14</v>
      </c>
      <c r="N350" s="175" t="s">
        <v>241</v>
      </c>
      <c r="O350" s="176">
        <v>0</v>
      </c>
      <c r="P350" s="175" t="s">
        <v>241</v>
      </c>
      <c r="Q350" s="176" t="s">
        <v>14</v>
      </c>
      <c r="R350" s="175" t="s">
        <v>241</v>
      </c>
      <c r="S350" s="176" t="s">
        <v>9</v>
      </c>
      <c r="T350" s="175" t="s">
        <v>241</v>
      </c>
      <c r="U350" s="176">
        <v>0</v>
      </c>
      <c r="V350" s="175" t="s">
        <v>241</v>
      </c>
      <c r="W350" s="176">
        <v>1</v>
      </c>
      <c r="X350" s="175" t="s">
        <v>8</v>
      </c>
      <c r="Y350" s="176">
        <v>1</v>
      </c>
      <c r="Z350" s="175" t="s">
        <v>338</v>
      </c>
      <c r="AA350" s="176" t="s">
        <v>8</v>
      </c>
      <c r="AB350" s="175" t="s">
        <v>241</v>
      </c>
      <c r="AC350" s="176">
        <v>0</v>
      </c>
      <c r="AD350" s="175" t="s">
        <v>241</v>
      </c>
      <c r="AE350" s="176">
        <v>0</v>
      </c>
      <c r="AF350" s="175" t="s">
        <v>241</v>
      </c>
      <c r="AG350" s="176" t="s">
        <v>411</v>
      </c>
      <c r="AH350" s="175" t="s">
        <v>346</v>
      </c>
      <c r="AI350" s="176" t="s">
        <v>19</v>
      </c>
      <c r="AJ350" s="100" t="s">
        <v>348</v>
      </c>
      <c r="AK350" s="101">
        <v>8</v>
      </c>
      <c r="AL350" s="184" t="s">
        <v>348</v>
      </c>
      <c r="AM350" s="101">
        <v>4</v>
      </c>
    </row>
    <row r="351" spans="1:39" ht="12.75">
      <c r="A351" s="39"/>
      <c r="B351" s="2"/>
      <c r="C351" s="66" t="s">
        <v>148</v>
      </c>
      <c r="D351" s="175" t="s">
        <v>241</v>
      </c>
      <c r="E351" s="36" t="s">
        <v>791</v>
      </c>
      <c r="F351" s="175" t="s">
        <v>241</v>
      </c>
      <c r="G351" s="176">
        <v>0.301</v>
      </c>
      <c r="H351" s="175" t="s">
        <v>241</v>
      </c>
      <c r="I351" s="176">
        <v>7.532</v>
      </c>
      <c r="J351" s="175" t="s">
        <v>241</v>
      </c>
      <c r="K351" s="176">
        <v>0</v>
      </c>
      <c r="L351" s="175" t="s">
        <v>241</v>
      </c>
      <c r="M351" s="176" t="s">
        <v>908</v>
      </c>
      <c r="N351" s="175" t="s">
        <v>241</v>
      </c>
      <c r="O351" s="176">
        <v>0</v>
      </c>
      <c r="P351" s="175" t="s">
        <v>241</v>
      </c>
      <c r="Q351" s="176" t="s">
        <v>764</v>
      </c>
      <c r="R351" s="175" t="s">
        <v>241</v>
      </c>
      <c r="S351" s="176" t="s">
        <v>760</v>
      </c>
      <c r="T351" s="175" t="s">
        <v>241</v>
      </c>
      <c r="U351" s="176">
        <v>0</v>
      </c>
      <c r="V351" s="175" t="s">
        <v>241</v>
      </c>
      <c r="W351" s="176">
        <v>7.484</v>
      </c>
      <c r="X351" s="175" t="s">
        <v>337</v>
      </c>
      <c r="Y351" s="176">
        <v>0.951</v>
      </c>
      <c r="Z351" s="175" t="s">
        <v>339</v>
      </c>
      <c r="AA351" s="176" t="s">
        <v>822</v>
      </c>
      <c r="AB351" s="175" t="s">
        <v>241</v>
      </c>
      <c r="AC351" s="176">
        <v>0</v>
      </c>
      <c r="AD351" s="175" t="s">
        <v>241</v>
      </c>
      <c r="AE351" s="176">
        <v>3.641</v>
      </c>
      <c r="AF351" s="175" t="s">
        <v>241</v>
      </c>
      <c r="AG351" s="176" t="s">
        <v>875</v>
      </c>
      <c r="AH351" s="175" t="s">
        <v>347</v>
      </c>
      <c r="AI351" s="176" t="s">
        <v>797</v>
      </c>
      <c r="AJ351" s="100">
        <v>30</v>
      </c>
      <c r="AK351" s="101">
        <v>34.092</v>
      </c>
      <c r="AL351" s="184">
        <v>30</v>
      </c>
      <c r="AM351" s="101">
        <v>24.917</v>
      </c>
    </row>
    <row r="352" spans="1:39" ht="12.75">
      <c r="A352" s="38" t="s">
        <v>20</v>
      </c>
      <c r="B352" s="1" t="s">
        <v>169</v>
      </c>
      <c r="C352" s="65" t="s">
        <v>162</v>
      </c>
      <c r="D352" s="175" t="s">
        <v>241</v>
      </c>
      <c r="E352" s="36">
        <v>0</v>
      </c>
      <c r="F352" s="175" t="s">
        <v>9</v>
      </c>
      <c r="G352" s="176" t="s">
        <v>9</v>
      </c>
      <c r="H352" s="175" t="s">
        <v>241</v>
      </c>
      <c r="I352" s="176">
        <v>0</v>
      </c>
      <c r="J352" s="175" t="s">
        <v>241</v>
      </c>
      <c r="K352" s="176">
        <v>0</v>
      </c>
      <c r="L352" s="175" t="s">
        <v>8</v>
      </c>
      <c r="M352" s="176" t="s">
        <v>8</v>
      </c>
      <c r="N352" s="175" t="s">
        <v>27</v>
      </c>
      <c r="O352" s="176" t="s">
        <v>525</v>
      </c>
      <c r="P352" s="175" t="s">
        <v>8</v>
      </c>
      <c r="Q352" s="176">
        <v>2</v>
      </c>
      <c r="R352" s="175" t="s">
        <v>241</v>
      </c>
      <c r="S352" s="176">
        <v>0</v>
      </c>
      <c r="T352" s="175" t="s">
        <v>241</v>
      </c>
      <c r="U352" s="176">
        <v>0</v>
      </c>
      <c r="V352" s="175" t="s">
        <v>241</v>
      </c>
      <c r="W352" s="176">
        <v>0</v>
      </c>
      <c r="X352" s="175">
        <v>1</v>
      </c>
      <c r="Y352" s="176">
        <v>1</v>
      </c>
      <c r="Z352" s="175">
        <v>2</v>
      </c>
      <c r="AA352" s="176">
        <v>3</v>
      </c>
      <c r="AB352" s="175" t="s">
        <v>241</v>
      </c>
      <c r="AC352" s="176">
        <v>0</v>
      </c>
      <c r="AD352" s="175" t="s">
        <v>241</v>
      </c>
      <c r="AE352" s="176">
        <v>0</v>
      </c>
      <c r="AF352" s="175">
        <v>1</v>
      </c>
      <c r="AG352" s="176">
        <v>0</v>
      </c>
      <c r="AH352" s="175" t="s">
        <v>241</v>
      </c>
      <c r="AI352" s="176">
        <v>0</v>
      </c>
      <c r="AJ352" s="100">
        <v>0</v>
      </c>
      <c r="AK352" s="101">
        <v>0</v>
      </c>
      <c r="AL352" s="184">
        <v>0</v>
      </c>
      <c r="AM352" s="101">
        <v>0</v>
      </c>
    </row>
    <row r="353" spans="1:39" ht="12.75">
      <c r="A353" s="39"/>
      <c r="B353" s="2"/>
      <c r="C353" s="66" t="s">
        <v>148</v>
      </c>
      <c r="D353" s="175" t="s">
        <v>241</v>
      </c>
      <c r="E353" s="36">
        <v>0</v>
      </c>
      <c r="F353" s="175" t="s">
        <v>311</v>
      </c>
      <c r="G353" s="176" t="s">
        <v>479</v>
      </c>
      <c r="H353" s="175" t="s">
        <v>241</v>
      </c>
      <c r="I353" s="176">
        <v>0</v>
      </c>
      <c r="J353" s="175" t="s">
        <v>241</v>
      </c>
      <c r="K353" s="176">
        <v>0</v>
      </c>
      <c r="L353" s="175" t="s">
        <v>409</v>
      </c>
      <c r="M353" s="176" t="s">
        <v>776</v>
      </c>
      <c r="N353" s="175" t="s">
        <v>313</v>
      </c>
      <c r="O353" s="176" t="s">
        <v>526</v>
      </c>
      <c r="P353" s="175" t="s">
        <v>314</v>
      </c>
      <c r="Q353" s="176">
        <v>196.435</v>
      </c>
      <c r="R353" s="175" t="s">
        <v>241</v>
      </c>
      <c r="S353" s="176">
        <v>0</v>
      </c>
      <c r="T353" s="175" t="s">
        <v>241</v>
      </c>
      <c r="U353" s="176">
        <v>0</v>
      </c>
      <c r="V353" s="175" t="s">
        <v>241</v>
      </c>
      <c r="W353" s="176">
        <v>0</v>
      </c>
      <c r="X353" s="175" t="s">
        <v>250</v>
      </c>
      <c r="Y353" s="176">
        <v>191.72</v>
      </c>
      <c r="Z353" s="175" t="s">
        <v>318</v>
      </c>
      <c r="AA353" s="176">
        <v>474.986</v>
      </c>
      <c r="AB353" s="175" t="s">
        <v>241</v>
      </c>
      <c r="AC353" s="176">
        <v>0</v>
      </c>
      <c r="AD353" s="175" t="s">
        <v>241</v>
      </c>
      <c r="AE353" s="176">
        <v>0</v>
      </c>
      <c r="AF353" s="175" t="s">
        <v>251</v>
      </c>
      <c r="AG353" s="176">
        <v>0</v>
      </c>
      <c r="AH353" s="175" t="s">
        <v>241</v>
      </c>
      <c r="AI353" s="176">
        <v>0</v>
      </c>
      <c r="AJ353" s="100">
        <v>0</v>
      </c>
      <c r="AK353" s="101">
        <v>0</v>
      </c>
      <c r="AL353" s="184">
        <v>0</v>
      </c>
      <c r="AM353" s="101">
        <v>0</v>
      </c>
    </row>
    <row r="354" spans="1:39" ht="12.75">
      <c r="A354" s="38" t="s">
        <v>21</v>
      </c>
      <c r="B354" s="1" t="s">
        <v>170</v>
      </c>
      <c r="C354" s="65" t="s">
        <v>162</v>
      </c>
      <c r="D354" s="175">
        <v>3</v>
      </c>
      <c r="E354" s="36">
        <v>2</v>
      </c>
      <c r="F354" s="175" t="s">
        <v>27</v>
      </c>
      <c r="G354" s="176">
        <v>1</v>
      </c>
      <c r="H354" s="175" t="s">
        <v>241</v>
      </c>
      <c r="I354" s="176">
        <v>0</v>
      </c>
      <c r="J354" s="175" t="s">
        <v>241</v>
      </c>
      <c r="K354" s="176">
        <v>0</v>
      </c>
      <c r="L354" s="175" t="s">
        <v>241</v>
      </c>
      <c r="M354" s="176">
        <v>0</v>
      </c>
      <c r="N354" s="175" t="s">
        <v>241</v>
      </c>
      <c r="O354" s="176">
        <v>3</v>
      </c>
      <c r="P354" s="175" t="s">
        <v>241</v>
      </c>
      <c r="Q354" s="176">
        <v>0</v>
      </c>
      <c r="R354" s="175" t="s">
        <v>241</v>
      </c>
      <c r="S354" s="176">
        <v>0</v>
      </c>
      <c r="T354" s="175" t="s">
        <v>241</v>
      </c>
      <c r="U354" s="176">
        <v>1</v>
      </c>
      <c r="V354" s="175" t="s">
        <v>241</v>
      </c>
      <c r="W354" s="176">
        <v>0</v>
      </c>
      <c r="X354" s="175" t="s">
        <v>241</v>
      </c>
      <c r="Y354" s="176">
        <v>0</v>
      </c>
      <c r="Z354" s="175" t="s">
        <v>241</v>
      </c>
      <c r="AA354" s="176">
        <v>0</v>
      </c>
      <c r="AB354" s="175" t="s">
        <v>241</v>
      </c>
      <c r="AC354" s="176">
        <v>0</v>
      </c>
      <c r="AD354" s="175" t="s">
        <v>241</v>
      </c>
      <c r="AE354" s="176">
        <v>0</v>
      </c>
      <c r="AF354" s="175" t="s">
        <v>241</v>
      </c>
      <c r="AG354" s="176">
        <v>0</v>
      </c>
      <c r="AH354" s="175">
        <v>1</v>
      </c>
      <c r="AI354" s="176">
        <v>2</v>
      </c>
      <c r="AJ354" s="100">
        <v>0</v>
      </c>
      <c r="AK354" s="101">
        <v>0</v>
      </c>
      <c r="AL354" s="184">
        <v>0</v>
      </c>
      <c r="AM354" s="101">
        <v>0</v>
      </c>
    </row>
    <row r="355" spans="1:39" ht="12.75">
      <c r="A355" s="39"/>
      <c r="B355" s="2" t="s">
        <v>171</v>
      </c>
      <c r="C355" s="66" t="s">
        <v>148</v>
      </c>
      <c r="D355" s="175" t="s">
        <v>310</v>
      </c>
      <c r="E355" s="36">
        <v>14.533</v>
      </c>
      <c r="F355" s="175" t="s">
        <v>312</v>
      </c>
      <c r="G355" s="176">
        <v>13.486</v>
      </c>
      <c r="H355" s="175" t="s">
        <v>241</v>
      </c>
      <c r="I355" s="176">
        <v>0</v>
      </c>
      <c r="J355" s="175" t="s">
        <v>241</v>
      </c>
      <c r="K355" s="176">
        <v>0</v>
      </c>
      <c r="L355" s="175" t="s">
        <v>241</v>
      </c>
      <c r="M355" s="176">
        <v>0</v>
      </c>
      <c r="N355" s="175" t="s">
        <v>241</v>
      </c>
      <c r="O355" s="176">
        <v>30.033</v>
      </c>
      <c r="P355" s="175" t="s">
        <v>241</v>
      </c>
      <c r="Q355" s="176">
        <v>0</v>
      </c>
      <c r="R355" s="175" t="s">
        <v>241</v>
      </c>
      <c r="S355" s="176">
        <v>0</v>
      </c>
      <c r="T355" s="175" t="s">
        <v>241</v>
      </c>
      <c r="U355" s="176">
        <v>38.074</v>
      </c>
      <c r="V355" s="175" t="s">
        <v>241</v>
      </c>
      <c r="W355" s="176">
        <v>0</v>
      </c>
      <c r="X355" s="175" t="s">
        <v>241</v>
      </c>
      <c r="Y355" s="176">
        <v>0</v>
      </c>
      <c r="Z355" s="175" t="s">
        <v>241</v>
      </c>
      <c r="AA355" s="176">
        <v>0</v>
      </c>
      <c r="AB355" s="175" t="s">
        <v>241</v>
      </c>
      <c r="AC355" s="176">
        <v>0</v>
      </c>
      <c r="AD355" s="175" t="s">
        <v>241</v>
      </c>
      <c r="AE355" s="176">
        <v>0</v>
      </c>
      <c r="AF355" s="175" t="s">
        <v>241</v>
      </c>
      <c r="AG355" s="176">
        <v>0</v>
      </c>
      <c r="AH355" s="175" t="s">
        <v>263</v>
      </c>
      <c r="AI355" s="176">
        <v>4.625</v>
      </c>
      <c r="AJ355" s="100">
        <v>0</v>
      </c>
      <c r="AK355" s="101">
        <v>0</v>
      </c>
      <c r="AL355" s="184">
        <v>0</v>
      </c>
      <c r="AM355" s="101">
        <v>0</v>
      </c>
    </row>
    <row r="356" spans="1:39" ht="12.75">
      <c r="A356" s="38" t="s">
        <v>22</v>
      </c>
      <c r="B356" s="1" t="s">
        <v>535</v>
      </c>
      <c r="C356" s="65" t="s">
        <v>147</v>
      </c>
      <c r="D356" s="175" t="s">
        <v>241</v>
      </c>
      <c r="E356" s="36">
        <v>0</v>
      </c>
      <c r="F356" s="175" t="s">
        <v>241</v>
      </c>
      <c r="G356" s="176">
        <v>0</v>
      </c>
      <c r="H356" s="175" t="s">
        <v>241</v>
      </c>
      <c r="I356" s="176">
        <v>0</v>
      </c>
      <c r="J356" s="175" t="s">
        <v>241</v>
      </c>
      <c r="K356" s="176">
        <v>0</v>
      </c>
      <c r="L356" s="175" t="s">
        <v>241</v>
      </c>
      <c r="M356" s="176">
        <v>0</v>
      </c>
      <c r="N356" s="175" t="s">
        <v>241</v>
      </c>
      <c r="O356" s="176">
        <v>0</v>
      </c>
      <c r="P356" s="175" t="s">
        <v>241</v>
      </c>
      <c r="Q356" s="176">
        <v>0</v>
      </c>
      <c r="R356" s="175" t="s">
        <v>241</v>
      </c>
      <c r="S356" s="176">
        <v>0</v>
      </c>
      <c r="T356" s="175" t="s">
        <v>241</v>
      </c>
      <c r="U356" s="176">
        <v>0</v>
      </c>
      <c r="V356" s="175" t="s">
        <v>241</v>
      </c>
      <c r="W356" s="176">
        <v>0</v>
      </c>
      <c r="X356" s="175" t="s">
        <v>241</v>
      </c>
      <c r="Y356" s="176">
        <v>0</v>
      </c>
      <c r="Z356" s="175" t="s">
        <v>241</v>
      </c>
      <c r="AA356" s="176">
        <v>0</v>
      </c>
      <c r="AB356" s="175" t="s">
        <v>241</v>
      </c>
      <c r="AC356" s="176">
        <v>0</v>
      </c>
      <c r="AD356" s="175" t="s">
        <v>241</v>
      </c>
      <c r="AE356" s="176">
        <v>0</v>
      </c>
      <c r="AF356" s="175" t="s">
        <v>241</v>
      </c>
      <c r="AG356" s="176">
        <v>0</v>
      </c>
      <c r="AH356" s="175" t="s">
        <v>241</v>
      </c>
      <c r="AI356" s="176">
        <v>0</v>
      </c>
      <c r="AJ356" s="100">
        <v>0</v>
      </c>
      <c r="AK356" s="101">
        <v>0</v>
      </c>
      <c r="AL356" s="184">
        <v>0</v>
      </c>
      <c r="AM356" s="101">
        <v>5</v>
      </c>
    </row>
    <row r="357" spans="1:39" ht="12.75">
      <c r="A357" s="39"/>
      <c r="B357" s="2" t="s">
        <v>300</v>
      </c>
      <c r="C357" s="66" t="s">
        <v>148</v>
      </c>
      <c r="D357" s="175" t="s">
        <v>241</v>
      </c>
      <c r="E357" s="36">
        <v>0</v>
      </c>
      <c r="F357" s="175" t="s">
        <v>241</v>
      </c>
      <c r="G357" s="176">
        <v>0</v>
      </c>
      <c r="H357" s="175" t="s">
        <v>241</v>
      </c>
      <c r="I357" s="176">
        <v>0</v>
      </c>
      <c r="J357" s="175" t="s">
        <v>241</v>
      </c>
      <c r="K357" s="176">
        <v>0</v>
      </c>
      <c r="L357" s="175" t="s">
        <v>241</v>
      </c>
      <c r="M357" s="176">
        <v>0</v>
      </c>
      <c r="N357" s="175" t="s">
        <v>241</v>
      </c>
      <c r="O357" s="176">
        <v>0</v>
      </c>
      <c r="P357" s="175" t="s">
        <v>241</v>
      </c>
      <c r="Q357" s="176">
        <v>0</v>
      </c>
      <c r="R357" s="175" t="s">
        <v>241</v>
      </c>
      <c r="S357" s="176">
        <v>0</v>
      </c>
      <c r="T357" s="175" t="s">
        <v>241</v>
      </c>
      <c r="U357" s="176">
        <v>0</v>
      </c>
      <c r="V357" s="175" t="s">
        <v>241</v>
      </c>
      <c r="W357" s="176">
        <v>0</v>
      </c>
      <c r="X357" s="175" t="s">
        <v>241</v>
      </c>
      <c r="Y357" s="176">
        <v>0</v>
      </c>
      <c r="Z357" s="175" t="s">
        <v>241</v>
      </c>
      <c r="AA357" s="176">
        <v>0</v>
      </c>
      <c r="AB357" s="175" t="s">
        <v>241</v>
      </c>
      <c r="AC357" s="176">
        <v>0</v>
      </c>
      <c r="AD357" s="175" t="s">
        <v>241</v>
      </c>
      <c r="AE357" s="176">
        <v>0</v>
      </c>
      <c r="AF357" s="175" t="s">
        <v>241</v>
      </c>
      <c r="AG357" s="176">
        <v>0</v>
      </c>
      <c r="AH357" s="175" t="s">
        <v>241</v>
      </c>
      <c r="AI357" s="176">
        <v>0</v>
      </c>
      <c r="AJ357" s="100">
        <v>0</v>
      </c>
      <c r="AK357" s="101">
        <v>0</v>
      </c>
      <c r="AL357" s="184">
        <v>0</v>
      </c>
      <c r="AM357" s="101">
        <v>2.504</v>
      </c>
    </row>
    <row r="358" spans="1:39" ht="12.75">
      <c r="A358" s="38" t="s">
        <v>23</v>
      </c>
      <c r="B358" s="1" t="s">
        <v>531</v>
      </c>
      <c r="C358" s="65" t="s">
        <v>5</v>
      </c>
      <c r="D358" s="175" t="s">
        <v>241</v>
      </c>
      <c r="E358" s="36">
        <v>0</v>
      </c>
      <c r="F358" s="175" t="s">
        <v>241</v>
      </c>
      <c r="G358" s="176" t="s">
        <v>19</v>
      </c>
      <c r="H358" s="175" t="s">
        <v>241</v>
      </c>
      <c r="I358" s="176">
        <v>0</v>
      </c>
      <c r="J358" s="175" t="s">
        <v>241</v>
      </c>
      <c r="K358" s="176">
        <v>0</v>
      </c>
      <c r="L358" s="175" t="s">
        <v>241</v>
      </c>
      <c r="M358" s="176" t="s">
        <v>196</v>
      </c>
      <c r="N358" s="175" t="s">
        <v>241</v>
      </c>
      <c r="O358" s="176">
        <v>6</v>
      </c>
      <c r="P358" s="175" t="s">
        <v>241</v>
      </c>
      <c r="Q358" s="176" t="s">
        <v>765</v>
      </c>
      <c r="R358" s="175" t="s">
        <v>241</v>
      </c>
      <c r="S358" s="176" t="s">
        <v>931</v>
      </c>
      <c r="T358" s="175" t="s">
        <v>241</v>
      </c>
      <c r="U358" s="176" t="s">
        <v>934</v>
      </c>
      <c r="V358" s="175" t="s">
        <v>241</v>
      </c>
      <c r="W358" s="176">
        <v>6</v>
      </c>
      <c r="X358" s="175" t="s">
        <v>241</v>
      </c>
      <c r="Y358" s="176" t="s">
        <v>9</v>
      </c>
      <c r="Z358" s="175" t="s">
        <v>227</v>
      </c>
      <c r="AA358" s="176">
        <v>3</v>
      </c>
      <c r="AB358" s="175" t="s">
        <v>241</v>
      </c>
      <c r="AC358" s="176">
        <v>0.5</v>
      </c>
      <c r="AD358" s="175" t="s">
        <v>227</v>
      </c>
      <c r="AE358" s="176">
        <v>60</v>
      </c>
      <c r="AF358" s="175" t="s">
        <v>241</v>
      </c>
      <c r="AG358" s="176">
        <v>0</v>
      </c>
      <c r="AH358" s="175" t="s">
        <v>20</v>
      </c>
      <c r="AI358" s="176" t="s">
        <v>16</v>
      </c>
      <c r="AJ358" s="175" t="s">
        <v>20</v>
      </c>
      <c r="AK358" s="176" t="s">
        <v>497</v>
      </c>
      <c r="AL358" s="184">
        <v>0</v>
      </c>
      <c r="AM358" s="101">
        <v>26</v>
      </c>
    </row>
    <row r="359" spans="1:39" ht="12.75">
      <c r="A359" s="39"/>
      <c r="B359" s="2" t="s">
        <v>533</v>
      </c>
      <c r="C359" s="66" t="s">
        <v>148</v>
      </c>
      <c r="D359" s="175" t="s">
        <v>241</v>
      </c>
      <c r="E359" s="36">
        <v>0</v>
      </c>
      <c r="F359" s="175" t="s">
        <v>241</v>
      </c>
      <c r="G359" s="176" t="s">
        <v>789</v>
      </c>
      <c r="H359" s="175" t="s">
        <v>241</v>
      </c>
      <c r="I359" s="176">
        <v>0</v>
      </c>
      <c r="J359" s="175" t="s">
        <v>241</v>
      </c>
      <c r="K359" s="176">
        <v>0</v>
      </c>
      <c r="L359" s="175" t="s">
        <v>241</v>
      </c>
      <c r="M359" s="176" t="s">
        <v>777</v>
      </c>
      <c r="N359" s="175" t="s">
        <v>241</v>
      </c>
      <c r="O359" s="176">
        <v>3.403</v>
      </c>
      <c r="P359" s="175" t="s">
        <v>241</v>
      </c>
      <c r="Q359" s="176" t="s">
        <v>766</v>
      </c>
      <c r="R359" s="175" t="s">
        <v>241</v>
      </c>
      <c r="S359" s="176" t="s">
        <v>932</v>
      </c>
      <c r="T359" s="175" t="s">
        <v>241</v>
      </c>
      <c r="U359" s="176" t="s">
        <v>935</v>
      </c>
      <c r="V359" s="175" t="s">
        <v>241</v>
      </c>
      <c r="W359" s="176">
        <v>24.678</v>
      </c>
      <c r="X359" s="175" t="s">
        <v>241</v>
      </c>
      <c r="Y359" s="176" t="s">
        <v>846</v>
      </c>
      <c r="Z359" s="175" t="s">
        <v>279</v>
      </c>
      <c r="AA359" s="176">
        <v>3.731</v>
      </c>
      <c r="AB359" s="175" t="s">
        <v>241</v>
      </c>
      <c r="AC359" s="176">
        <v>0.748</v>
      </c>
      <c r="AD359" s="175" t="s">
        <v>279</v>
      </c>
      <c r="AE359" s="176">
        <v>22.04</v>
      </c>
      <c r="AF359" s="175" t="s">
        <v>241</v>
      </c>
      <c r="AG359" s="176">
        <v>0</v>
      </c>
      <c r="AH359" s="175" t="s">
        <v>262</v>
      </c>
      <c r="AI359" s="176" t="s">
        <v>498</v>
      </c>
      <c r="AJ359" s="175" t="s">
        <v>262</v>
      </c>
      <c r="AK359" s="176" t="s">
        <v>498</v>
      </c>
      <c r="AL359" s="184">
        <v>0</v>
      </c>
      <c r="AM359" s="101">
        <v>9.879</v>
      </c>
    </row>
    <row r="360" spans="1:39" ht="12.75">
      <c r="A360" s="38" t="s">
        <v>24</v>
      </c>
      <c r="B360" s="1" t="s">
        <v>202</v>
      </c>
      <c r="C360" s="65" t="s">
        <v>162</v>
      </c>
      <c r="D360" s="175" t="s">
        <v>241</v>
      </c>
      <c r="E360" s="36">
        <v>0</v>
      </c>
      <c r="F360" s="175" t="s">
        <v>241</v>
      </c>
      <c r="G360" s="176">
        <v>0</v>
      </c>
      <c r="H360" s="175" t="s">
        <v>241</v>
      </c>
      <c r="I360" s="176">
        <v>0</v>
      </c>
      <c r="J360" s="175" t="s">
        <v>241</v>
      </c>
      <c r="K360" s="176">
        <v>0</v>
      </c>
      <c r="L360" s="175" t="s">
        <v>241</v>
      </c>
      <c r="M360" s="176">
        <v>0</v>
      </c>
      <c r="N360" s="175" t="s">
        <v>241</v>
      </c>
      <c r="O360" s="176">
        <v>0</v>
      </c>
      <c r="P360" s="175" t="s">
        <v>241</v>
      </c>
      <c r="Q360" s="176">
        <v>0</v>
      </c>
      <c r="R360" s="175" t="s">
        <v>241</v>
      </c>
      <c r="S360" s="176">
        <v>0</v>
      </c>
      <c r="T360" s="175" t="s">
        <v>241</v>
      </c>
      <c r="U360" s="176">
        <v>0</v>
      </c>
      <c r="V360" s="175" t="s">
        <v>15</v>
      </c>
      <c r="W360" s="176">
        <v>0</v>
      </c>
      <c r="X360" s="175" t="s">
        <v>241</v>
      </c>
      <c r="Y360" s="176">
        <v>0</v>
      </c>
      <c r="Z360" s="175" t="s">
        <v>241</v>
      </c>
      <c r="AA360" s="176">
        <v>0</v>
      </c>
      <c r="AB360" s="175" t="s">
        <v>185</v>
      </c>
      <c r="AC360" s="176" t="s">
        <v>8</v>
      </c>
      <c r="AD360" s="175" t="s">
        <v>241</v>
      </c>
      <c r="AE360" s="176">
        <v>0</v>
      </c>
      <c r="AF360" s="175" t="s">
        <v>241</v>
      </c>
      <c r="AG360" s="176">
        <v>0</v>
      </c>
      <c r="AH360" s="175" t="s">
        <v>241</v>
      </c>
      <c r="AI360" s="176">
        <v>0</v>
      </c>
      <c r="AJ360" s="100">
        <v>16</v>
      </c>
      <c r="AK360" s="101">
        <v>16</v>
      </c>
      <c r="AL360" s="184">
        <v>14</v>
      </c>
      <c r="AM360" s="101">
        <v>18</v>
      </c>
    </row>
    <row r="361" spans="1:39" ht="12.75">
      <c r="A361" s="39"/>
      <c r="B361" s="2" t="s">
        <v>175</v>
      </c>
      <c r="C361" s="66" t="s">
        <v>148</v>
      </c>
      <c r="D361" s="175" t="s">
        <v>241</v>
      </c>
      <c r="E361" s="36">
        <v>0</v>
      </c>
      <c r="F361" s="175" t="s">
        <v>241</v>
      </c>
      <c r="G361" s="176">
        <v>0</v>
      </c>
      <c r="H361" s="175" t="s">
        <v>241</v>
      </c>
      <c r="I361" s="176">
        <v>0</v>
      </c>
      <c r="J361" s="175" t="s">
        <v>241</v>
      </c>
      <c r="K361" s="176">
        <v>0</v>
      </c>
      <c r="L361" s="175" t="s">
        <v>241</v>
      </c>
      <c r="M361" s="176">
        <v>0</v>
      </c>
      <c r="N361" s="175" t="s">
        <v>241</v>
      </c>
      <c r="O361" s="176">
        <v>0</v>
      </c>
      <c r="P361" s="175" t="s">
        <v>241</v>
      </c>
      <c r="Q361" s="176">
        <v>0</v>
      </c>
      <c r="R361" s="175" t="s">
        <v>241</v>
      </c>
      <c r="S361" s="176">
        <v>0</v>
      </c>
      <c r="T361" s="175" t="s">
        <v>241</v>
      </c>
      <c r="U361" s="176">
        <v>0</v>
      </c>
      <c r="V361" s="175" t="s">
        <v>262</v>
      </c>
      <c r="W361" s="176">
        <v>0</v>
      </c>
      <c r="X361" s="175" t="s">
        <v>241</v>
      </c>
      <c r="Y361" s="176">
        <v>0</v>
      </c>
      <c r="Z361" s="175" t="s">
        <v>241</v>
      </c>
      <c r="AA361" s="176">
        <v>0</v>
      </c>
      <c r="AB361" s="175" t="s">
        <v>333</v>
      </c>
      <c r="AC361" s="176" t="s">
        <v>534</v>
      </c>
      <c r="AD361" s="175" t="s">
        <v>241</v>
      </c>
      <c r="AE361" s="176">
        <v>0</v>
      </c>
      <c r="AF361" s="175" t="s">
        <v>241</v>
      </c>
      <c r="AG361" s="176">
        <v>0</v>
      </c>
      <c r="AH361" s="175" t="s">
        <v>241</v>
      </c>
      <c r="AI361" s="176">
        <v>0</v>
      </c>
      <c r="AJ361" s="175" t="s">
        <v>331</v>
      </c>
      <c r="AK361" s="176" t="s">
        <v>490</v>
      </c>
      <c r="AL361" s="178" t="s">
        <v>332</v>
      </c>
      <c r="AM361" s="176" t="s">
        <v>806</v>
      </c>
    </row>
    <row r="362" spans="1:39" ht="12.75">
      <c r="A362" s="38" t="s">
        <v>33</v>
      </c>
      <c r="B362" s="1" t="s">
        <v>176</v>
      </c>
      <c r="C362" s="65" t="s">
        <v>177</v>
      </c>
      <c r="D362" s="175" t="s">
        <v>241</v>
      </c>
      <c r="E362" s="36">
        <v>0</v>
      </c>
      <c r="F362" s="175" t="s">
        <v>241</v>
      </c>
      <c r="G362" s="176">
        <v>0</v>
      </c>
      <c r="H362" s="175" t="s">
        <v>241</v>
      </c>
      <c r="I362" s="176">
        <v>0</v>
      </c>
      <c r="J362" s="175" t="s">
        <v>241</v>
      </c>
      <c r="K362" s="176">
        <v>0</v>
      </c>
      <c r="L362" s="175" t="s">
        <v>241</v>
      </c>
      <c r="M362" s="176">
        <v>0</v>
      </c>
      <c r="N362" s="175" t="s">
        <v>241</v>
      </c>
      <c r="O362" s="176" t="s">
        <v>241</v>
      </c>
      <c r="P362" s="175" t="s">
        <v>241</v>
      </c>
      <c r="Q362" s="176">
        <v>0</v>
      </c>
      <c r="R362" s="175" t="s">
        <v>241</v>
      </c>
      <c r="S362" s="176">
        <v>0</v>
      </c>
      <c r="T362" s="175" t="s">
        <v>241</v>
      </c>
      <c r="U362" s="176">
        <v>0</v>
      </c>
      <c r="V362" s="175" t="s">
        <v>241</v>
      </c>
      <c r="W362" s="176">
        <v>0</v>
      </c>
      <c r="X362" s="175" t="s">
        <v>241</v>
      </c>
      <c r="Y362" s="176">
        <v>0</v>
      </c>
      <c r="Z362" s="175">
        <v>10</v>
      </c>
      <c r="AA362" s="176">
        <v>0</v>
      </c>
      <c r="AB362" s="175" t="s">
        <v>241</v>
      </c>
      <c r="AC362" s="176" t="s">
        <v>519</v>
      </c>
      <c r="AD362" s="175" t="s">
        <v>241</v>
      </c>
      <c r="AE362" s="176">
        <v>0</v>
      </c>
      <c r="AF362" s="175" t="s">
        <v>241</v>
      </c>
      <c r="AG362" s="176">
        <v>0</v>
      </c>
      <c r="AH362" s="175">
        <v>10</v>
      </c>
      <c r="AI362" s="176">
        <v>0</v>
      </c>
      <c r="AJ362" s="175">
        <v>10</v>
      </c>
      <c r="AK362" s="176" t="s">
        <v>20</v>
      </c>
      <c r="AL362" s="178">
        <v>10</v>
      </c>
      <c r="AM362" s="176">
        <v>4</v>
      </c>
    </row>
    <row r="363" spans="1:39" ht="12.75">
      <c r="A363" s="39"/>
      <c r="B363" s="2"/>
      <c r="C363" s="66" t="s">
        <v>148</v>
      </c>
      <c r="D363" s="175" t="s">
        <v>241</v>
      </c>
      <c r="E363" s="36">
        <v>0</v>
      </c>
      <c r="F363" s="175" t="s">
        <v>241</v>
      </c>
      <c r="G363" s="176">
        <v>0</v>
      </c>
      <c r="H363" s="175" t="s">
        <v>241</v>
      </c>
      <c r="I363" s="176">
        <v>0</v>
      </c>
      <c r="J363" s="175" t="s">
        <v>241</v>
      </c>
      <c r="K363" s="176">
        <v>0</v>
      </c>
      <c r="L363" s="175" t="s">
        <v>241</v>
      </c>
      <c r="M363" s="176">
        <v>0</v>
      </c>
      <c r="N363" s="175" t="s">
        <v>241</v>
      </c>
      <c r="O363" s="176">
        <v>0</v>
      </c>
      <c r="P363" s="175" t="s">
        <v>241</v>
      </c>
      <c r="Q363" s="176">
        <v>0</v>
      </c>
      <c r="R363" s="175" t="s">
        <v>241</v>
      </c>
      <c r="S363" s="176">
        <v>0</v>
      </c>
      <c r="T363" s="175" t="s">
        <v>241</v>
      </c>
      <c r="U363" s="176">
        <v>0</v>
      </c>
      <c r="V363" s="175" t="s">
        <v>241</v>
      </c>
      <c r="W363" s="176">
        <v>1.744</v>
      </c>
      <c r="X363" s="175" t="s">
        <v>241</v>
      </c>
      <c r="Y363" s="176">
        <v>0</v>
      </c>
      <c r="Z363" s="175" t="s">
        <v>319</v>
      </c>
      <c r="AA363" s="176">
        <v>0</v>
      </c>
      <c r="AB363" s="175" t="s">
        <v>241</v>
      </c>
      <c r="AC363" s="176">
        <v>0.408</v>
      </c>
      <c r="AD363" s="175" t="s">
        <v>241</v>
      </c>
      <c r="AE363" s="176">
        <v>0</v>
      </c>
      <c r="AF363" s="175" t="s">
        <v>241</v>
      </c>
      <c r="AG363" s="176">
        <v>0.281</v>
      </c>
      <c r="AH363" s="175" t="s">
        <v>326</v>
      </c>
      <c r="AI363" s="176">
        <v>0</v>
      </c>
      <c r="AJ363" s="175" t="s">
        <v>326</v>
      </c>
      <c r="AK363" s="176" t="s">
        <v>801</v>
      </c>
      <c r="AL363" s="178" t="s">
        <v>326</v>
      </c>
      <c r="AM363" s="176">
        <v>3.79</v>
      </c>
    </row>
    <row r="364" spans="1:39" ht="12.75">
      <c r="A364" s="38" t="s">
        <v>178</v>
      </c>
      <c r="B364" s="1" t="s">
        <v>179</v>
      </c>
      <c r="C364" s="65" t="s">
        <v>177</v>
      </c>
      <c r="D364" s="175" t="s">
        <v>241</v>
      </c>
      <c r="E364" s="36">
        <v>2.5</v>
      </c>
      <c r="F364" s="175" t="s">
        <v>241</v>
      </c>
      <c r="G364" s="176" t="s">
        <v>499</v>
      </c>
      <c r="H364" s="175" t="s">
        <v>241</v>
      </c>
      <c r="I364" s="176">
        <v>4</v>
      </c>
      <c r="J364" s="175" t="s">
        <v>241</v>
      </c>
      <c r="K364" s="176">
        <v>5</v>
      </c>
      <c r="L364" s="175" t="s">
        <v>241</v>
      </c>
      <c r="M364" s="176">
        <v>0</v>
      </c>
      <c r="N364" s="175" t="s">
        <v>241</v>
      </c>
      <c r="O364" s="176" t="s">
        <v>184</v>
      </c>
      <c r="P364" s="175" t="s">
        <v>241</v>
      </c>
      <c r="Q364" s="176">
        <v>3</v>
      </c>
      <c r="R364" s="175" t="s">
        <v>241</v>
      </c>
      <c r="S364" s="176">
        <v>2.5</v>
      </c>
      <c r="T364" s="175" t="s">
        <v>181</v>
      </c>
      <c r="U364" s="176">
        <v>28</v>
      </c>
      <c r="V364" s="175" t="s">
        <v>241</v>
      </c>
      <c r="W364" s="176">
        <v>10</v>
      </c>
      <c r="X364" s="175" t="s">
        <v>241</v>
      </c>
      <c r="Y364" s="176">
        <v>4</v>
      </c>
      <c r="Z364" s="175" t="s">
        <v>241</v>
      </c>
      <c r="AA364" s="176">
        <v>10</v>
      </c>
      <c r="AB364" s="175" t="s">
        <v>241</v>
      </c>
      <c r="AC364" s="176" t="s">
        <v>818</v>
      </c>
      <c r="AD364" s="175" t="s">
        <v>241</v>
      </c>
      <c r="AE364" s="176" t="s">
        <v>33</v>
      </c>
      <c r="AF364" s="175" t="s">
        <v>241</v>
      </c>
      <c r="AG364" s="176">
        <v>0.4</v>
      </c>
      <c r="AH364" s="175" t="s">
        <v>241</v>
      </c>
      <c r="AI364" s="176">
        <v>2</v>
      </c>
      <c r="AJ364" s="100">
        <v>0</v>
      </c>
      <c r="AK364" s="101">
        <v>3</v>
      </c>
      <c r="AL364" s="184">
        <v>0</v>
      </c>
      <c r="AM364" s="101">
        <v>1</v>
      </c>
    </row>
    <row r="365" spans="1:39" ht="12.75">
      <c r="A365" s="39"/>
      <c r="B365" s="2"/>
      <c r="C365" s="66" t="s">
        <v>148</v>
      </c>
      <c r="D365" s="175" t="s">
        <v>241</v>
      </c>
      <c r="E365" s="36">
        <v>1.625</v>
      </c>
      <c r="F365" s="175" t="s">
        <v>241</v>
      </c>
      <c r="G365" s="176" t="s">
        <v>786</v>
      </c>
      <c r="H365" s="175" t="s">
        <v>241</v>
      </c>
      <c r="I365" s="176">
        <v>1.897</v>
      </c>
      <c r="J365" s="175" t="s">
        <v>241</v>
      </c>
      <c r="K365" s="176">
        <v>4.02</v>
      </c>
      <c r="L365" s="175" t="s">
        <v>241</v>
      </c>
      <c r="M365" s="176">
        <v>0</v>
      </c>
      <c r="N365" s="175" t="s">
        <v>241</v>
      </c>
      <c r="O365" s="176" t="s">
        <v>541</v>
      </c>
      <c r="P365" s="175" t="s">
        <v>241</v>
      </c>
      <c r="Q365" s="176">
        <v>1.922</v>
      </c>
      <c r="R365" s="175" t="s">
        <v>241</v>
      </c>
      <c r="S365" s="176">
        <v>1.779</v>
      </c>
      <c r="T365" s="175" t="s">
        <v>315</v>
      </c>
      <c r="U365" s="176">
        <v>14.658</v>
      </c>
      <c r="V365" s="175" t="s">
        <v>241</v>
      </c>
      <c r="W365" s="176">
        <v>6.058</v>
      </c>
      <c r="X365" s="175" t="s">
        <v>241</v>
      </c>
      <c r="Y365" s="176">
        <v>3.389</v>
      </c>
      <c r="Z365" s="175" t="s">
        <v>241</v>
      </c>
      <c r="AA365" s="176">
        <v>7.542</v>
      </c>
      <c r="AB365" s="175" t="s">
        <v>241</v>
      </c>
      <c r="AC365" s="176" t="s">
        <v>540</v>
      </c>
      <c r="AD365" s="175" t="s">
        <v>241</v>
      </c>
      <c r="AE365" s="176" t="s">
        <v>886</v>
      </c>
      <c r="AF365" s="175" t="s">
        <v>241</v>
      </c>
      <c r="AG365" s="176">
        <v>0.8320000000000001</v>
      </c>
      <c r="AH365" s="175" t="s">
        <v>241</v>
      </c>
      <c r="AI365" s="176">
        <v>2.353</v>
      </c>
      <c r="AJ365" s="100">
        <v>0</v>
      </c>
      <c r="AK365" s="101">
        <v>2.283</v>
      </c>
      <c r="AL365" s="184">
        <v>0</v>
      </c>
      <c r="AM365" s="101">
        <v>1.527</v>
      </c>
    </row>
    <row r="366" spans="1:39" ht="12.75">
      <c r="A366" s="38" t="s">
        <v>181</v>
      </c>
      <c r="B366" s="1" t="s">
        <v>180</v>
      </c>
      <c r="C366" s="65" t="s">
        <v>177</v>
      </c>
      <c r="D366" s="241" t="s">
        <v>22</v>
      </c>
      <c r="E366" s="36" t="s">
        <v>708</v>
      </c>
      <c r="F366" s="175" t="s">
        <v>241</v>
      </c>
      <c r="G366" s="176" t="s">
        <v>501</v>
      </c>
      <c r="H366" s="175">
        <v>18</v>
      </c>
      <c r="I366" s="176">
        <v>9</v>
      </c>
      <c r="J366" s="175" t="s">
        <v>241</v>
      </c>
      <c r="K366" s="176" t="s">
        <v>904</v>
      </c>
      <c r="L366" s="175" t="s">
        <v>241</v>
      </c>
      <c r="M366" s="176">
        <v>0.3</v>
      </c>
      <c r="N366" s="175" t="s">
        <v>241</v>
      </c>
      <c r="O366" s="176">
        <v>2.3</v>
      </c>
      <c r="P366" s="175">
        <v>5</v>
      </c>
      <c r="Q366" s="176">
        <v>0</v>
      </c>
      <c r="R366" s="175" t="s">
        <v>241</v>
      </c>
      <c r="S366" s="176">
        <v>0.2</v>
      </c>
      <c r="T366" s="175" t="s">
        <v>241</v>
      </c>
      <c r="U366" s="176">
        <v>3</v>
      </c>
      <c r="V366" s="175">
        <v>3</v>
      </c>
      <c r="W366" s="176" t="s">
        <v>22</v>
      </c>
      <c r="X366" s="175">
        <v>12</v>
      </c>
      <c r="Y366" s="176">
        <v>3.1</v>
      </c>
      <c r="Z366" s="175" t="s">
        <v>241</v>
      </c>
      <c r="AA366" s="176" t="s">
        <v>823</v>
      </c>
      <c r="AB366" s="175">
        <v>30</v>
      </c>
      <c r="AC366" s="176" t="s">
        <v>502</v>
      </c>
      <c r="AD366" s="175" t="s">
        <v>241</v>
      </c>
      <c r="AE366" s="176">
        <v>0.1</v>
      </c>
      <c r="AF366" s="175" t="s">
        <v>241</v>
      </c>
      <c r="AG366" s="176">
        <v>0</v>
      </c>
      <c r="AH366" s="175" t="s">
        <v>225</v>
      </c>
      <c r="AI366" s="176" t="s">
        <v>880</v>
      </c>
      <c r="AJ366" s="100">
        <v>18</v>
      </c>
      <c r="AK366" s="101">
        <v>70</v>
      </c>
      <c r="AL366" s="184">
        <v>18</v>
      </c>
      <c r="AM366" s="101">
        <v>6</v>
      </c>
    </row>
    <row r="367" spans="1:39" ht="12.75">
      <c r="A367" s="39"/>
      <c r="B367" s="2"/>
      <c r="C367" s="66" t="s">
        <v>148</v>
      </c>
      <c r="D367" s="241" t="s">
        <v>241</v>
      </c>
      <c r="E367" s="36" t="s">
        <v>792</v>
      </c>
      <c r="F367" s="175" t="s">
        <v>241</v>
      </c>
      <c r="G367" s="176" t="s">
        <v>787</v>
      </c>
      <c r="H367" s="175">
        <v>10.068</v>
      </c>
      <c r="I367" s="176">
        <v>9.661999999999999</v>
      </c>
      <c r="J367" s="175" t="s">
        <v>241</v>
      </c>
      <c r="K367" s="176" t="s">
        <v>905</v>
      </c>
      <c r="L367" s="175" t="s">
        <v>241</v>
      </c>
      <c r="M367" s="176">
        <v>0.762</v>
      </c>
      <c r="N367" s="175" t="s">
        <v>241</v>
      </c>
      <c r="O367" s="176">
        <v>2.338</v>
      </c>
      <c r="P367" s="175">
        <v>4.718</v>
      </c>
      <c r="Q367" s="176">
        <v>0</v>
      </c>
      <c r="R367" s="175" t="s">
        <v>241</v>
      </c>
      <c r="S367" s="176">
        <v>0.4</v>
      </c>
      <c r="T367" s="175" t="s">
        <v>241</v>
      </c>
      <c r="U367" s="176">
        <v>2.7640000000000002</v>
      </c>
      <c r="V367" s="175">
        <v>2.289</v>
      </c>
      <c r="W367" s="176" t="s">
        <v>938</v>
      </c>
      <c r="X367" s="175">
        <v>9.112</v>
      </c>
      <c r="Y367" s="176">
        <v>2.3760000000000003</v>
      </c>
      <c r="Z367" s="175" t="s">
        <v>241</v>
      </c>
      <c r="AA367" s="176" t="s">
        <v>824</v>
      </c>
      <c r="AB367" s="175">
        <v>20.711</v>
      </c>
      <c r="AC367" s="176" t="s">
        <v>819</v>
      </c>
      <c r="AD367" s="175" t="s">
        <v>241</v>
      </c>
      <c r="AE367" s="176">
        <v>0.255</v>
      </c>
      <c r="AF367" s="175" t="s">
        <v>241</v>
      </c>
      <c r="AG367" s="176">
        <v>0</v>
      </c>
      <c r="AH367" s="175" t="s">
        <v>323</v>
      </c>
      <c r="AI367" s="176" t="s">
        <v>881</v>
      </c>
      <c r="AJ367" s="175" t="s">
        <v>322</v>
      </c>
      <c r="AK367" s="176" t="s">
        <v>802</v>
      </c>
      <c r="AL367" s="178" t="s">
        <v>322</v>
      </c>
      <c r="AM367" s="176" t="s">
        <v>893</v>
      </c>
    </row>
    <row r="368" spans="1:39" ht="12.75">
      <c r="A368" s="38" t="s">
        <v>183</v>
      </c>
      <c r="B368" s="1" t="s">
        <v>182</v>
      </c>
      <c r="C368" s="65" t="s">
        <v>177</v>
      </c>
      <c r="D368" s="175" t="s">
        <v>241</v>
      </c>
      <c r="E368" s="36">
        <v>2</v>
      </c>
      <c r="F368" s="175" t="s">
        <v>241</v>
      </c>
      <c r="G368" s="176">
        <v>2</v>
      </c>
      <c r="H368" s="175" t="s">
        <v>241</v>
      </c>
      <c r="I368" s="176">
        <v>0</v>
      </c>
      <c r="J368" s="175">
        <v>15</v>
      </c>
      <c r="K368" s="176">
        <v>0</v>
      </c>
      <c r="L368" s="175" t="s">
        <v>18</v>
      </c>
      <c r="M368" s="176">
        <v>8</v>
      </c>
      <c r="N368" s="175">
        <v>5</v>
      </c>
      <c r="O368" s="176">
        <v>6</v>
      </c>
      <c r="P368" s="175" t="s">
        <v>241</v>
      </c>
      <c r="Q368" s="176">
        <v>0</v>
      </c>
      <c r="R368" s="175" t="s">
        <v>241</v>
      </c>
      <c r="S368" s="176" t="s">
        <v>8</v>
      </c>
      <c r="T368" s="175" t="s">
        <v>241</v>
      </c>
      <c r="U368" s="176">
        <v>0</v>
      </c>
      <c r="V368" s="175">
        <v>4</v>
      </c>
      <c r="W368" s="176">
        <v>0</v>
      </c>
      <c r="X368" s="175" t="s">
        <v>241</v>
      </c>
      <c r="Y368" s="176" t="s">
        <v>509</v>
      </c>
      <c r="Z368" s="175" t="s">
        <v>241</v>
      </c>
      <c r="AA368" s="176" t="s">
        <v>825</v>
      </c>
      <c r="AB368" s="175" t="s">
        <v>241</v>
      </c>
      <c r="AC368" s="176">
        <v>0</v>
      </c>
      <c r="AD368" s="175">
        <v>6</v>
      </c>
      <c r="AE368" s="176">
        <v>0</v>
      </c>
      <c r="AF368" s="175">
        <v>7</v>
      </c>
      <c r="AG368" s="176">
        <v>0</v>
      </c>
      <c r="AH368" s="175" t="s">
        <v>241</v>
      </c>
      <c r="AI368" s="176">
        <v>16</v>
      </c>
      <c r="AJ368" s="100">
        <v>0</v>
      </c>
      <c r="AK368" s="101">
        <v>0</v>
      </c>
      <c r="AL368" s="184">
        <v>9</v>
      </c>
      <c r="AM368" s="101">
        <v>2</v>
      </c>
    </row>
    <row r="369" spans="1:39" ht="12.75">
      <c r="A369" s="39"/>
      <c r="B369" s="2"/>
      <c r="C369" s="66" t="s">
        <v>148</v>
      </c>
      <c r="D369" s="175" t="s">
        <v>241</v>
      </c>
      <c r="E369" s="36">
        <v>1.529</v>
      </c>
      <c r="F369" s="175" t="s">
        <v>241</v>
      </c>
      <c r="G369" s="176">
        <v>1.278</v>
      </c>
      <c r="H369" s="175" t="s">
        <v>241</v>
      </c>
      <c r="I369" s="176">
        <v>0</v>
      </c>
      <c r="J369" s="175">
        <v>7.849</v>
      </c>
      <c r="K369" s="176">
        <v>0</v>
      </c>
      <c r="L369" s="175" t="s">
        <v>242</v>
      </c>
      <c r="M369" s="176">
        <v>5.188</v>
      </c>
      <c r="N369" s="175">
        <v>2.731</v>
      </c>
      <c r="O369" s="176">
        <v>6.392</v>
      </c>
      <c r="P369" s="175" t="s">
        <v>241</v>
      </c>
      <c r="Q369" s="176">
        <v>0</v>
      </c>
      <c r="R369" s="175" t="s">
        <v>241</v>
      </c>
      <c r="S369" s="176" t="s">
        <v>763</v>
      </c>
      <c r="T369" s="175" t="s">
        <v>241</v>
      </c>
      <c r="U369" s="176">
        <v>0</v>
      </c>
      <c r="V369" s="175" t="s">
        <v>316</v>
      </c>
      <c r="W369" s="176">
        <v>0</v>
      </c>
      <c r="X369" s="175" t="s">
        <v>241</v>
      </c>
      <c r="Y369" s="176" t="s">
        <v>831</v>
      </c>
      <c r="Z369" s="175" t="s">
        <v>241</v>
      </c>
      <c r="AA369" s="176" t="s">
        <v>826</v>
      </c>
      <c r="AB369" s="175" t="s">
        <v>241</v>
      </c>
      <c r="AC369" s="176">
        <v>0</v>
      </c>
      <c r="AD369" s="175" t="s">
        <v>320</v>
      </c>
      <c r="AE369" s="176">
        <v>0</v>
      </c>
      <c r="AF369" s="175">
        <v>3.827</v>
      </c>
      <c r="AG369" s="176">
        <v>0</v>
      </c>
      <c r="AH369" s="175" t="s">
        <v>241</v>
      </c>
      <c r="AI369" s="176">
        <v>10.451</v>
      </c>
      <c r="AJ369" s="100">
        <v>0</v>
      </c>
      <c r="AK369" s="101">
        <v>0</v>
      </c>
      <c r="AL369" s="184">
        <v>4.923</v>
      </c>
      <c r="AM369" s="101">
        <v>1.278</v>
      </c>
    </row>
    <row r="370" spans="1:39" ht="12.75">
      <c r="A370" s="38" t="s">
        <v>184</v>
      </c>
      <c r="B370" s="1" t="s">
        <v>186</v>
      </c>
      <c r="C370" s="65" t="s">
        <v>162</v>
      </c>
      <c r="D370" s="175" t="s">
        <v>241</v>
      </c>
      <c r="E370" s="36" t="s">
        <v>27</v>
      </c>
      <c r="F370" s="175" t="s">
        <v>241</v>
      </c>
      <c r="G370" s="176">
        <v>0</v>
      </c>
      <c r="H370" s="175" t="s">
        <v>241</v>
      </c>
      <c r="I370" s="176">
        <v>0</v>
      </c>
      <c r="J370" s="175" t="s">
        <v>241</v>
      </c>
      <c r="K370" s="176">
        <v>2</v>
      </c>
      <c r="L370" s="175" t="s">
        <v>241</v>
      </c>
      <c r="M370" s="176">
        <v>0</v>
      </c>
      <c r="N370" s="175" t="s">
        <v>241</v>
      </c>
      <c r="O370" s="176">
        <v>0</v>
      </c>
      <c r="P370" s="175" t="s">
        <v>241</v>
      </c>
      <c r="Q370" s="176">
        <v>0</v>
      </c>
      <c r="R370" s="175" t="s">
        <v>14</v>
      </c>
      <c r="S370" s="176">
        <v>0</v>
      </c>
      <c r="T370" s="175" t="s">
        <v>241</v>
      </c>
      <c r="U370" s="176" t="s">
        <v>9</v>
      </c>
      <c r="V370" s="175" t="s">
        <v>241</v>
      </c>
      <c r="W370" s="176" t="s">
        <v>27</v>
      </c>
      <c r="X370" s="175" t="s">
        <v>241</v>
      </c>
      <c r="Y370" s="176">
        <v>0</v>
      </c>
      <c r="Z370" s="175" t="s">
        <v>241</v>
      </c>
      <c r="AA370" s="176">
        <v>0</v>
      </c>
      <c r="AB370" s="175" t="s">
        <v>241</v>
      </c>
      <c r="AC370" s="176">
        <v>0</v>
      </c>
      <c r="AD370" s="175" t="s">
        <v>241</v>
      </c>
      <c r="AE370" s="176">
        <v>0</v>
      </c>
      <c r="AF370" s="175" t="s">
        <v>241</v>
      </c>
      <c r="AG370" s="176">
        <v>0</v>
      </c>
      <c r="AH370" s="175" t="s">
        <v>183</v>
      </c>
      <c r="AI370" s="176">
        <v>7</v>
      </c>
      <c r="AJ370" s="175" t="s">
        <v>183</v>
      </c>
      <c r="AK370" s="176">
        <v>0</v>
      </c>
      <c r="AL370" s="178" t="s">
        <v>183</v>
      </c>
      <c r="AM370" s="176">
        <v>0</v>
      </c>
    </row>
    <row r="371" spans="1:39" ht="12.75">
      <c r="A371" s="39"/>
      <c r="B371" s="2"/>
      <c r="C371" s="66" t="s">
        <v>148</v>
      </c>
      <c r="D371" s="175" t="s">
        <v>241</v>
      </c>
      <c r="E371" s="36" t="s">
        <v>793</v>
      </c>
      <c r="F371" s="175" t="s">
        <v>241</v>
      </c>
      <c r="G371" s="176">
        <v>0</v>
      </c>
      <c r="H371" s="175" t="s">
        <v>241</v>
      </c>
      <c r="I371" s="176">
        <v>0</v>
      </c>
      <c r="J371" s="175" t="s">
        <v>241</v>
      </c>
      <c r="K371" s="176">
        <v>6.375</v>
      </c>
      <c r="L371" s="175" t="s">
        <v>241</v>
      </c>
      <c r="M371" s="176">
        <v>0</v>
      </c>
      <c r="N371" s="175" t="s">
        <v>241</v>
      </c>
      <c r="O371" s="176">
        <v>0</v>
      </c>
      <c r="P371" s="175" t="s">
        <v>241</v>
      </c>
      <c r="Q371" s="176">
        <v>0</v>
      </c>
      <c r="R371" s="175" t="s">
        <v>329</v>
      </c>
      <c r="S371" s="176">
        <v>0</v>
      </c>
      <c r="T371" s="175" t="s">
        <v>241</v>
      </c>
      <c r="U371" s="176" t="s">
        <v>757</v>
      </c>
      <c r="V371" s="175" t="s">
        <v>241</v>
      </c>
      <c r="W371" s="176" t="s">
        <v>939</v>
      </c>
      <c r="X371" s="175" t="s">
        <v>241</v>
      </c>
      <c r="Y371" s="176">
        <v>0</v>
      </c>
      <c r="Z371" s="175" t="s">
        <v>241</v>
      </c>
      <c r="AA371" s="176">
        <v>0</v>
      </c>
      <c r="AB371" s="175" t="s">
        <v>241</v>
      </c>
      <c r="AC371" s="176">
        <v>0</v>
      </c>
      <c r="AD371" s="175" t="s">
        <v>241</v>
      </c>
      <c r="AE371" s="176">
        <v>0</v>
      </c>
      <c r="AF371" s="175" t="s">
        <v>241</v>
      </c>
      <c r="AG371" s="176">
        <v>0</v>
      </c>
      <c r="AH371" s="175" t="s">
        <v>321</v>
      </c>
      <c r="AI371" s="176">
        <v>20.732</v>
      </c>
      <c r="AJ371" s="175" t="s">
        <v>321</v>
      </c>
      <c r="AK371" s="176">
        <v>0</v>
      </c>
      <c r="AL371" s="178" t="s">
        <v>321</v>
      </c>
      <c r="AM371" s="176">
        <v>0</v>
      </c>
    </row>
    <row r="372" spans="1:39" ht="12.75">
      <c r="A372" s="38" t="s">
        <v>185</v>
      </c>
      <c r="B372" s="1" t="s">
        <v>188</v>
      </c>
      <c r="C372" s="65" t="s">
        <v>162</v>
      </c>
      <c r="D372" s="175" t="s">
        <v>241</v>
      </c>
      <c r="E372" s="36" t="s">
        <v>16</v>
      </c>
      <c r="F372" s="175">
        <v>3</v>
      </c>
      <c r="G372" s="176" t="s">
        <v>225</v>
      </c>
      <c r="H372" s="175" t="s">
        <v>241</v>
      </c>
      <c r="I372" s="176">
        <v>12</v>
      </c>
      <c r="J372" s="175" t="s">
        <v>241</v>
      </c>
      <c r="K372" s="176">
        <v>6</v>
      </c>
      <c r="L372" s="175" t="s">
        <v>241</v>
      </c>
      <c r="M372" s="176">
        <v>14</v>
      </c>
      <c r="N372" s="175" t="s">
        <v>241</v>
      </c>
      <c r="O372" s="176" t="s">
        <v>20</v>
      </c>
      <c r="P372" s="175" t="s">
        <v>241</v>
      </c>
      <c r="Q372" s="176">
        <v>2</v>
      </c>
      <c r="R372" s="175" t="s">
        <v>241</v>
      </c>
      <c r="S372" s="176">
        <v>1</v>
      </c>
      <c r="T372" s="175" t="s">
        <v>241</v>
      </c>
      <c r="U372" s="176">
        <v>15</v>
      </c>
      <c r="V372" s="175" t="s">
        <v>241</v>
      </c>
      <c r="W372" s="176" t="s">
        <v>303</v>
      </c>
      <c r="X372" s="175">
        <v>16</v>
      </c>
      <c r="Y372" s="176" t="s">
        <v>708</v>
      </c>
      <c r="Z372" s="175">
        <v>8</v>
      </c>
      <c r="AA372" s="176" t="s">
        <v>827</v>
      </c>
      <c r="AB372" s="175">
        <v>32</v>
      </c>
      <c r="AC372" s="176" t="s">
        <v>234</v>
      </c>
      <c r="AD372" s="175">
        <v>12</v>
      </c>
      <c r="AE372" s="176" t="s">
        <v>24</v>
      </c>
      <c r="AF372" s="175" t="s">
        <v>241</v>
      </c>
      <c r="AG372" s="176" t="s">
        <v>33</v>
      </c>
      <c r="AH372" s="175" t="s">
        <v>16</v>
      </c>
      <c r="AI372" s="176" t="s">
        <v>158</v>
      </c>
      <c r="AJ372" s="100">
        <v>6</v>
      </c>
      <c r="AK372" s="101">
        <v>20</v>
      </c>
      <c r="AL372" s="184">
        <v>6</v>
      </c>
      <c r="AM372" s="101">
        <v>15</v>
      </c>
    </row>
    <row r="373" spans="1:39" ht="12.75">
      <c r="A373" s="39"/>
      <c r="B373" s="2"/>
      <c r="C373" s="66" t="s">
        <v>148</v>
      </c>
      <c r="D373" s="175" t="s">
        <v>241</v>
      </c>
      <c r="E373" s="36" t="s">
        <v>794</v>
      </c>
      <c r="F373" s="175">
        <v>15.765</v>
      </c>
      <c r="G373" s="82">
        <v>14.391</v>
      </c>
      <c r="H373" s="175" t="s">
        <v>241</v>
      </c>
      <c r="I373" s="176">
        <v>4.768</v>
      </c>
      <c r="J373" s="175" t="s">
        <v>241</v>
      </c>
      <c r="K373" s="176">
        <v>4.189</v>
      </c>
      <c r="L373" s="175" t="s">
        <v>241</v>
      </c>
      <c r="M373" s="176">
        <v>7.481</v>
      </c>
      <c r="N373" s="175" t="s">
        <v>241</v>
      </c>
      <c r="O373" s="176" t="s">
        <v>773</v>
      </c>
      <c r="P373" s="175" t="s">
        <v>241</v>
      </c>
      <c r="Q373" s="176">
        <v>0.604</v>
      </c>
      <c r="R373" s="175" t="s">
        <v>241</v>
      </c>
      <c r="S373" s="176">
        <v>1.169</v>
      </c>
      <c r="T373" s="175" t="s">
        <v>241</v>
      </c>
      <c r="U373" s="176">
        <v>8.876</v>
      </c>
      <c r="V373" s="175" t="s">
        <v>241</v>
      </c>
      <c r="W373" s="176" t="s">
        <v>940</v>
      </c>
      <c r="X373" s="175" t="s">
        <v>317</v>
      </c>
      <c r="Y373" s="176" t="s">
        <v>832</v>
      </c>
      <c r="Z373" s="175">
        <v>5.761</v>
      </c>
      <c r="AA373" s="176" t="s">
        <v>828</v>
      </c>
      <c r="AB373" s="175">
        <v>18.711</v>
      </c>
      <c r="AC373" s="176" t="s">
        <v>885</v>
      </c>
      <c r="AD373" s="175">
        <v>19.097</v>
      </c>
      <c r="AE373" s="176" t="s">
        <v>816</v>
      </c>
      <c r="AF373" s="175" t="s">
        <v>241</v>
      </c>
      <c r="AG373" s="176" t="s">
        <v>876</v>
      </c>
      <c r="AH373" s="175" t="s">
        <v>242</v>
      </c>
      <c r="AI373" s="176" t="s">
        <v>882</v>
      </c>
      <c r="AJ373" s="175" t="s">
        <v>242</v>
      </c>
      <c r="AK373" s="176" t="s">
        <v>803</v>
      </c>
      <c r="AL373" s="178" t="s">
        <v>242</v>
      </c>
      <c r="AM373" s="176" t="s">
        <v>807</v>
      </c>
    </row>
    <row r="374" spans="1:39" ht="12.75">
      <c r="A374" s="38" t="s">
        <v>187</v>
      </c>
      <c r="B374" s="1" t="s">
        <v>190</v>
      </c>
      <c r="C374" s="65" t="s">
        <v>177</v>
      </c>
      <c r="D374" s="175" t="s">
        <v>241</v>
      </c>
      <c r="E374" s="36" t="s">
        <v>827</v>
      </c>
      <c r="F374" s="175" t="s">
        <v>241</v>
      </c>
      <c r="G374" s="176" t="s">
        <v>896</v>
      </c>
      <c r="H374" s="175">
        <v>50</v>
      </c>
      <c r="I374" s="176">
        <v>7</v>
      </c>
      <c r="J374" s="175" t="s">
        <v>241</v>
      </c>
      <c r="K374" s="176" t="s">
        <v>20</v>
      </c>
      <c r="L374" s="175" t="s">
        <v>241</v>
      </c>
      <c r="M374" s="176" t="s">
        <v>909</v>
      </c>
      <c r="N374" s="175" t="s">
        <v>241</v>
      </c>
      <c r="O374" s="176">
        <v>17.5</v>
      </c>
      <c r="P374" s="175" t="s">
        <v>241</v>
      </c>
      <c r="Q374" s="176">
        <v>0</v>
      </c>
      <c r="R374" s="175" t="s">
        <v>241</v>
      </c>
      <c r="S374" s="176">
        <v>50</v>
      </c>
      <c r="T374" s="175" t="s">
        <v>241</v>
      </c>
      <c r="U374" s="176">
        <v>15</v>
      </c>
      <c r="V374" s="175" t="s">
        <v>241</v>
      </c>
      <c r="W374" s="176">
        <v>27</v>
      </c>
      <c r="X374" s="175" t="s">
        <v>241</v>
      </c>
      <c r="Y374" s="176">
        <v>0</v>
      </c>
      <c r="Z374" s="175" t="s">
        <v>241</v>
      </c>
      <c r="AA374" s="176">
        <v>12</v>
      </c>
      <c r="AB374" s="175" t="s">
        <v>241</v>
      </c>
      <c r="AC374" s="176">
        <v>6.5</v>
      </c>
      <c r="AD374" s="175" t="s">
        <v>241</v>
      </c>
      <c r="AE374" s="176">
        <v>0.5</v>
      </c>
      <c r="AF374" s="175" t="s">
        <v>241</v>
      </c>
      <c r="AG374" s="176">
        <v>0</v>
      </c>
      <c r="AH374" s="175" t="s">
        <v>20</v>
      </c>
      <c r="AI374" s="176">
        <v>22</v>
      </c>
      <c r="AJ374" s="100">
        <v>10</v>
      </c>
      <c r="AK374" s="101">
        <v>33</v>
      </c>
      <c r="AL374" s="184">
        <v>10</v>
      </c>
      <c r="AM374" s="101">
        <v>118.5</v>
      </c>
    </row>
    <row r="375" spans="1:39" ht="12.75">
      <c r="A375" s="39"/>
      <c r="B375" s="2"/>
      <c r="C375" s="66" t="s">
        <v>148</v>
      </c>
      <c r="D375" s="175" t="s">
        <v>241</v>
      </c>
      <c r="E375" s="36" t="s">
        <v>894</v>
      </c>
      <c r="F375" s="175" t="s">
        <v>241</v>
      </c>
      <c r="G375" s="176" t="s">
        <v>897</v>
      </c>
      <c r="H375" s="175">
        <v>4.26</v>
      </c>
      <c r="I375" s="176">
        <v>0.675</v>
      </c>
      <c r="J375" s="175" t="s">
        <v>241</v>
      </c>
      <c r="K375" s="176" t="s">
        <v>781</v>
      </c>
      <c r="L375" s="175" t="s">
        <v>241</v>
      </c>
      <c r="M375" s="176" t="s">
        <v>910</v>
      </c>
      <c r="N375" s="175" t="s">
        <v>241</v>
      </c>
      <c r="O375" s="176">
        <v>1.556</v>
      </c>
      <c r="P375" s="175" t="s">
        <v>241</v>
      </c>
      <c r="Q375" s="176">
        <v>0</v>
      </c>
      <c r="R375" s="175" t="s">
        <v>241</v>
      </c>
      <c r="S375" s="176">
        <v>6.004</v>
      </c>
      <c r="T375" s="175" t="s">
        <v>241</v>
      </c>
      <c r="U375" s="176">
        <v>2.378</v>
      </c>
      <c r="V375" s="175" t="s">
        <v>241</v>
      </c>
      <c r="W375" s="176">
        <v>2.392</v>
      </c>
      <c r="X375" s="175" t="s">
        <v>241</v>
      </c>
      <c r="Y375" s="176">
        <v>0</v>
      </c>
      <c r="Z375" s="175" t="s">
        <v>241</v>
      </c>
      <c r="AA375" s="176">
        <v>1.602</v>
      </c>
      <c r="AB375" s="175" t="s">
        <v>241</v>
      </c>
      <c r="AC375" s="176">
        <v>0.967</v>
      </c>
      <c r="AD375" s="175" t="s">
        <v>241</v>
      </c>
      <c r="AE375" s="176">
        <v>0.064</v>
      </c>
      <c r="AF375" s="175" t="s">
        <v>241</v>
      </c>
      <c r="AG375" s="176">
        <v>0</v>
      </c>
      <c r="AH375" s="175" t="s">
        <v>230</v>
      </c>
      <c r="AI375" s="176">
        <v>2.153</v>
      </c>
      <c r="AJ375" s="175" t="s">
        <v>230</v>
      </c>
      <c r="AK375" s="176" t="s">
        <v>804</v>
      </c>
      <c r="AL375" s="178" t="s">
        <v>230</v>
      </c>
      <c r="AM375" s="176" t="s">
        <v>808</v>
      </c>
    </row>
    <row r="376" spans="1:39" ht="12.75">
      <c r="A376" s="38" t="s">
        <v>189</v>
      </c>
      <c r="B376" s="1" t="s">
        <v>192</v>
      </c>
      <c r="C376" s="65" t="s">
        <v>162</v>
      </c>
      <c r="D376" s="175" t="s">
        <v>241</v>
      </c>
      <c r="E376" s="36" t="s">
        <v>196</v>
      </c>
      <c r="F376" s="175" t="s">
        <v>241</v>
      </c>
      <c r="G376" s="176" t="s">
        <v>178</v>
      </c>
      <c r="H376" s="175">
        <v>5</v>
      </c>
      <c r="I376" s="176">
        <v>13</v>
      </c>
      <c r="J376" s="175" t="s">
        <v>241</v>
      </c>
      <c r="K376" s="176">
        <v>23</v>
      </c>
      <c r="L376" s="175">
        <v>20</v>
      </c>
      <c r="M376" s="176" t="s">
        <v>378</v>
      </c>
      <c r="N376" s="175">
        <v>30</v>
      </c>
      <c r="O376" s="176">
        <v>31</v>
      </c>
      <c r="P376" s="175" t="s">
        <v>241</v>
      </c>
      <c r="Q376" s="176" t="s">
        <v>411</v>
      </c>
      <c r="R376" s="175" t="s">
        <v>241</v>
      </c>
      <c r="S376" s="176" t="s">
        <v>512</v>
      </c>
      <c r="T376" s="175" t="s">
        <v>241</v>
      </c>
      <c r="U376" s="176" t="s">
        <v>14</v>
      </c>
      <c r="V376" s="175" t="s">
        <v>241</v>
      </c>
      <c r="W376" s="176">
        <v>18</v>
      </c>
      <c r="X376" s="175" t="s">
        <v>241</v>
      </c>
      <c r="Y376" s="176" t="s">
        <v>19</v>
      </c>
      <c r="Z376" s="175">
        <v>10</v>
      </c>
      <c r="AA376" s="176" t="s">
        <v>181</v>
      </c>
      <c r="AB376" s="175" t="s">
        <v>241</v>
      </c>
      <c r="AC376" s="176" t="s">
        <v>194</v>
      </c>
      <c r="AD376" s="175">
        <v>8</v>
      </c>
      <c r="AE376" s="176" t="s">
        <v>33</v>
      </c>
      <c r="AF376" s="175" t="s">
        <v>241</v>
      </c>
      <c r="AG376" s="176" t="s">
        <v>877</v>
      </c>
      <c r="AH376" s="175">
        <v>8</v>
      </c>
      <c r="AI376" s="176">
        <v>22</v>
      </c>
      <c r="AJ376" s="100">
        <v>7</v>
      </c>
      <c r="AK376" s="101">
        <v>28</v>
      </c>
      <c r="AL376" s="184">
        <v>8</v>
      </c>
      <c r="AM376" s="101">
        <v>19</v>
      </c>
    </row>
    <row r="377" spans="1:39" ht="12.75">
      <c r="A377" s="39"/>
      <c r="B377" s="2" t="s">
        <v>193</v>
      </c>
      <c r="C377" s="66" t="s">
        <v>148</v>
      </c>
      <c r="D377" s="175" t="s">
        <v>241</v>
      </c>
      <c r="E377" s="36" t="s">
        <v>895</v>
      </c>
      <c r="F377" s="175" t="s">
        <v>241</v>
      </c>
      <c r="G377" s="176" t="s">
        <v>898</v>
      </c>
      <c r="H377" s="175">
        <v>2.355</v>
      </c>
      <c r="I377" s="176">
        <v>4.22</v>
      </c>
      <c r="J377" s="175" t="s">
        <v>241</v>
      </c>
      <c r="K377" s="82">
        <v>10.351</v>
      </c>
      <c r="L377" s="175">
        <v>9.425</v>
      </c>
      <c r="M377" s="176" t="s">
        <v>911</v>
      </c>
      <c r="N377" s="175">
        <v>11.485</v>
      </c>
      <c r="O377" s="176">
        <v>6.108999999999999</v>
      </c>
      <c r="P377" s="175" t="s">
        <v>241</v>
      </c>
      <c r="Q377" s="176" t="s">
        <v>767</v>
      </c>
      <c r="R377" s="175" t="s">
        <v>241</v>
      </c>
      <c r="S377" s="176" t="s">
        <v>933</v>
      </c>
      <c r="T377" s="175" t="s">
        <v>241</v>
      </c>
      <c r="U377" s="176" t="s">
        <v>758</v>
      </c>
      <c r="V377" s="175" t="s">
        <v>241</v>
      </c>
      <c r="W377" s="176">
        <v>5.367999999999999</v>
      </c>
      <c r="X377" s="175" t="s">
        <v>241</v>
      </c>
      <c r="Y377" s="176" t="s">
        <v>833</v>
      </c>
      <c r="Z377" s="175">
        <v>5.572</v>
      </c>
      <c r="AA377" s="176" t="s">
        <v>829</v>
      </c>
      <c r="AB377" s="175" t="s">
        <v>241</v>
      </c>
      <c r="AC377" s="176" t="s">
        <v>820</v>
      </c>
      <c r="AD377" s="175">
        <v>4.609</v>
      </c>
      <c r="AE377" s="176" t="s">
        <v>887</v>
      </c>
      <c r="AF377" s="175" t="s">
        <v>241</v>
      </c>
      <c r="AG377" s="176" t="s">
        <v>812</v>
      </c>
      <c r="AH377" s="175">
        <v>3.577</v>
      </c>
      <c r="AI377" s="176">
        <v>8.246</v>
      </c>
      <c r="AJ377" s="100">
        <v>8.459</v>
      </c>
      <c r="AK377" s="101">
        <v>7.765</v>
      </c>
      <c r="AL377" s="184">
        <v>3.695</v>
      </c>
      <c r="AM377" s="101">
        <v>16.588</v>
      </c>
    </row>
    <row r="378" spans="1:39" ht="12.75">
      <c r="A378" s="38" t="s">
        <v>191</v>
      </c>
      <c r="B378" s="1" t="s">
        <v>195</v>
      </c>
      <c r="C378" s="65" t="s">
        <v>162</v>
      </c>
      <c r="D378" s="175" t="s">
        <v>241</v>
      </c>
      <c r="E378" s="36">
        <v>2</v>
      </c>
      <c r="F378" s="175" t="s">
        <v>241</v>
      </c>
      <c r="G378" s="176" t="s">
        <v>27</v>
      </c>
      <c r="H378" s="175" t="s">
        <v>241</v>
      </c>
      <c r="I378" s="176" t="s">
        <v>9</v>
      </c>
      <c r="J378" s="175" t="s">
        <v>27</v>
      </c>
      <c r="K378" s="176">
        <v>2</v>
      </c>
      <c r="L378" s="175" t="s">
        <v>241</v>
      </c>
      <c r="M378" s="176">
        <v>2</v>
      </c>
      <c r="N378" s="175" t="s">
        <v>241</v>
      </c>
      <c r="O378" s="176">
        <v>18</v>
      </c>
      <c r="P378" s="175" t="s">
        <v>9</v>
      </c>
      <c r="Q378" s="176" t="s">
        <v>8</v>
      </c>
      <c r="R378" s="175" t="s">
        <v>15</v>
      </c>
      <c r="S378" s="176">
        <v>4</v>
      </c>
      <c r="T378" s="175" t="s">
        <v>14</v>
      </c>
      <c r="U378" s="176" t="s">
        <v>18</v>
      </c>
      <c r="V378" s="175" t="s">
        <v>27</v>
      </c>
      <c r="W378" s="176">
        <v>9</v>
      </c>
      <c r="X378" s="175" t="s">
        <v>27</v>
      </c>
      <c r="Y378" s="176" t="s">
        <v>8</v>
      </c>
      <c r="Z378" s="175" t="s">
        <v>16</v>
      </c>
      <c r="AA378" s="176" t="s">
        <v>16</v>
      </c>
      <c r="AB378" s="175" t="s">
        <v>27</v>
      </c>
      <c r="AC378" s="176">
        <v>6</v>
      </c>
      <c r="AD378" s="175" t="s">
        <v>16</v>
      </c>
      <c r="AE378" s="176" t="s">
        <v>27</v>
      </c>
      <c r="AF378" s="175" t="s">
        <v>8</v>
      </c>
      <c r="AG378" s="176" t="s">
        <v>24</v>
      </c>
      <c r="AH378" s="175" t="s">
        <v>27</v>
      </c>
      <c r="AI378" s="176">
        <v>4</v>
      </c>
      <c r="AJ378" s="100">
        <v>1</v>
      </c>
      <c r="AK378" s="101">
        <v>11</v>
      </c>
      <c r="AL378" s="184">
        <v>1</v>
      </c>
      <c r="AM378" s="101">
        <v>14</v>
      </c>
    </row>
    <row r="379" spans="1:39" ht="12.75">
      <c r="A379" s="39"/>
      <c r="B379" s="2"/>
      <c r="C379" s="66" t="s">
        <v>148</v>
      </c>
      <c r="D379" s="175" t="s">
        <v>241</v>
      </c>
      <c r="E379" s="36">
        <v>1.216</v>
      </c>
      <c r="F379" s="175" t="s">
        <v>241</v>
      </c>
      <c r="G379" s="176" t="s">
        <v>899</v>
      </c>
      <c r="H379" s="175" t="s">
        <v>241</v>
      </c>
      <c r="I379" s="176" t="s">
        <v>782</v>
      </c>
      <c r="J379" s="175" t="s">
        <v>230</v>
      </c>
      <c r="K379" s="176">
        <v>0.725</v>
      </c>
      <c r="L379" s="175" t="s">
        <v>241</v>
      </c>
      <c r="M379" s="176">
        <v>0.725</v>
      </c>
      <c r="N379" s="175" t="s">
        <v>241</v>
      </c>
      <c r="O379" s="176">
        <v>16.344</v>
      </c>
      <c r="P379" s="175" t="s">
        <v>253</v>
      </c>
      <c r="Q379" s="176" t="s">
        <v>930</v>
      </c>
      <c r="R379" s="175" t="s">
        <v>273</v>
      </c>
      <c r="S379" s="176">
        <v>1.9330000000000003</v>
      </c>
      <c r="T379" s="175" t="s">
        <v>242</v>
      </c>
      <c r="U379" s="176" t="s">
        <v>936</v>
      </c>
      <c r="V379" s="175" t="s">
        <v>230</v>
      </c>
      <c r="W379" s="176">
        <v>13.688</v>
      </c>
      <c r="X379" s="175" t="s">
        <v>230</v>
      </c>
      <c r="Y379" s="176" t="s">
        <v>834</v>
      </c>
      <c r="Z379" s="175" t="s">
        <v>269</v>
      </c>
      <c r="AA379" s="176" t="s">
        <v>830</v>
      </c>
      <c r="AB379" s="175" t="s">
        <v>230</v>
      </c>
      <c r="AC379" s="176">
        <v>4.092</v>
      </c>
      <c r="AD379" s="175" t="s">
        <v>269</v>
      </c>
      <c r="AE379" s="176" t="s">
        <v>817</v>
      </c>
      <c r="AF379" s="175" t="s">
        <v>267</v>
      </c>
      <c r="AG379" s="176" t="s">
        <v>813</v>
      </c>
      <c r="AH379" s="175" t="s">
        <v>230</v>
      </c>
      <c r="AI379" s="176">
        <v>2.457</v>
      </c>
      <c r="AJ379" s="175" t="s">
        <v>230</v>
      </c>
      <c r="AK379" s="176" t="s">
        <v>805</v>
      </c>
      <c r="AL379" s="178" t="s">
        <v>230</v>
      </c>
      <c r="AM379" s="176" t="s">
        <v>809</v>
      </c>
    </row>
    <row r="380" spans="1:39" ht="63.75">
      <c r="A380" s="39"/>
      <c r="B380" s="283" t="s">
        <v>551</v>
      </c>
      <c r="C380" s="66"/>
      <c r="D380" s="175" t="s">
        <v>241</v>
      </c>
      <c r="E380" s="36" t="s">
        <v>241</v>
      </c>
      <c r="F380" s="175" t="s">
        <v>241</v>
      </c>
      <c r="G380" s="176" t="s">
        <v>241</v>
      </c>
      <c r="H380" s="175" t="s">
        <v>241</v>
      </c>
      <c r="I380" s="176" t="s">
        <v>241</v>
      </c>
      <c r="J380" s="175" t="s">
        <v>241</v>
      </c>
      <c r="K380" s="176" t="s">
        <v>241</v>
      </c>
      <c r="L380" s="175" t="s">
        <v>241</v>
      </c>
      <c r="M380" s="176" t="s">
        <v>241</v>
      </c>
      <c r="N380" s="175" t="s">
        <v>241</v>
      </c>
      <c r="O380" s="176" t="s">
        <v>241</v>
      </c>
      <c r="P380" s="175" t="s">
        <v>241</v>
      </c>
      <c r="Q380" s="176" t="s">
        <v>241</v>
      </c>
      <c r="R380" s="175" t="s">
        <v>241</v>
      </c>
      <c r="S380" s="176" t="s">
        <v>241</v>
      </c>
      <c r="T380" s="175" t="s">
        <v>241</v>
      </c>
      <c r="U380" s="176" t="s">
        <v>241</v>
      </c>
      <c r="V380" s="175" t="s">
        <v>241</v>
      </c>
      <c r="W380" s="176" t="s">
        <v>241</v>
      </c>
      <c r="X380" s="175" t="s">
        <v>241</v>
      </c>
      <c r="Y380" s="176" t="s">
        <v>241</v>
      </c>
      <c r="Z380" s="175" t="s">
        <v>241</v>
      </c>
      <c r="AA380" s="176" t="s">
        <v>241</v>
      </c>
      <c r="AB380" s="175" t="s">
        <v>241</v>
      </c>
      <c r="AC380" s="176" t="s">
        <v>883</v>
      </c>
      <c r="AD380" s="175" t="s">
        <v>241</v>
      </c>
      <c r="AE380" s="176" t="s">
        <v>241</v>
      </c>
      <c r="AF380" s="175" t="s">
        <v>241</v>
      </c>
      <c r="AG380" s="176" t="s">
        <v>241</v>
      </c>
      <c r="AH380" s="175" t="s">
        <v>241</v>
      </c>
      <c r="AI380" s="177" t="s">
        <v>798</v>
      </c>
      <c r="AJ380" s="175" t="s">
        <v>241</v>
      </c>
      <c r="AK380" s="177" t="s">
        <v>469</v>
      </c>
      <c r="AL380" s="178" t="s">
        <v>241</v>
      </c>
      <c r="AM380" s="176" t="s">
        <v>241</v>
      </c>
    </row>
    <row r="381" spans="1:39" ht="12.75">
      <c r="A381" s="39"/>
      <c r="B381" s="284"/>
      <c r="C381" s="66"/>
      <c r="D381" s="175" t="s">
        <v>241</v>
      </c>
      <c r="E381" s="36" t="s">
        <v>241</v>
      </c>
      <c r="F381" s="175" t="s">
        <v>241</v>
      </c>
      <c r="G381" s="176" t="s">
        <v>784</v>
      </c>
      <c r="H381" s="175" t="s">
        <v>241</v>
      </c>
      <c r="I381" s="176" t="s">
        <v>241</v>
      </c>
      <c r="J381" s="175" t="s">
        <v>241</v>
      </c>
      <c r="K381" s="176" t="s">
        <v>241</v>
      </c>
      <c r="L381" s="175" t="s">
        <v>241</v>
      </c>
      <c r="M381" s="176" t="s">
        <v>241</v>
      </c>
      <c r="N381" s="175" t="s">
        <v>241</v>
      </c>
      <c r="O381" s="176" t="s">
        <v>241</v>
      </c>
      <c r="P381" s="175" t="s">
        <v>241</v>
      </c>
      <c r="Q381" s="176" t="s">
        <v>241</v>
      </c>
      <c r="R381" s="175" t="s">
        <v>241</v>
      </c>
      <c r="S381" s="176" t="s">
        <v>241</v>
      </c>
      <c r="T381" s="175" t="s">
        <v>241</v>
      </c>
      <c r="U381" s="176" t="s">
        <v>241</v>
      </c>
      <c r="V381" s="175" t="s">
        <v>241</v>
      </c>
      <c r="W381" s="176" t="s">
        <v>241</v>
      </c>
      <c r="X381" s="175" t="s">
        <v>241</v>
      </c>
      <c r="Y381" s="176" t="s">
        <v>241</v>
      </c>
      <c r="Z381" s="175" t="s">
        <v>241</v>
      </c>
      <c r="AA381" s="176" t="s">
        <v>241</v>
      </c>
      <c r="AB381" s="175" t="s">
        <v>241</v>
      </c>
      <c r="AC381" s="176" t="s">
        <v>884</v>
      </c>
      <c r="AD381" s="175" t="s">
        <v>241</v>
      </c>
      <c r="AE381" s="176" t="s">
        <v>241</v>
      </c>
      <c r="AF381" s="175" t="s">
        <v>241</v>
      </c>
      <c r="AG381" s="176" t="s">
        <v>241</v>
      </c>
      <c r="AH381" s="175" t="s">
        <v>241</v>
      </c>
      <c r="AI381" s="176" t="s">
        <v>799</v>
      </c>
      <c r="AJ381" s="175" t="s">
        <v>241</v>
      </c>
      <c r="AK381" s="176">
        <v>2.66</v>
      </c>
      <c r="AL381" s="178" t="s">
        <v>241</v>
      </c>
      <c r="AM381" s="176" t="s">
        <v>241</v>
      </c>
    </row>
    <row r="382" spans="1:39" ht="12.75">
      <c r="A382" s="51" t="s">
        <v>194</v>
      </c>
      <c r="B382" s="3" t="s">
        <v>197</v>
      </c>
      <c r="C382" s="22" t="s">
        <v>148</v>
      </c>
      <c r="D382" s="175" t="s">
        <v>241</v>
      </c>
      <c r="E382" s="36">
        <v>0</v>
      </c>
      <c r="F382" s="175" t="s">
        <v>241</v>
      </c>
      <c r="G382" s="176" t="s">
        <v>900</v>
      </c>
      <c r="H382" s="175" t="s">
        <v>241</v>
      </c>
      <c r="I382" s="176">
        <v>1.285</v>
      </c>
      <c r="J382" s="175" t="s">
        <v>241</v>
      </c>
      <c r="K382" s="176">
        <v>0</v>
      </c>
      <c r="L382" s="175" t="s">
        <v>241</v>
      </c>
      <c r="M382" s="176" t="s">
        <v>912</v>
      </c>
      <c r="N382" s="175" t="s">
        <v>241</v>
      </c>
      <c r="O382" s="176" t="s">
        <v>929</v>
      </c>
      <c r="P382" s="175" t="s">
        <v>241</v>
      </c>
      <c r="Q382" s="176">
        <v>1.801</v>
      </c>
      <c r="R382" s="175" t="s">
        <v>241</v>
      </c>
      <c r="S382" s="176">
        <v>0</v>
      </c>
      <c r="T382" s="175" t="s">
        <v>241</v>
      </c>
      <c r="U382" s="176" t="s">
        <v>937</v>
      </c>
      <c r="V382" s="175" t="s">
        <v>241</v>
      </c>
      <c r="W382" s="176">
        <v>0</v>
      </c>
      <c r="X382" s="175" t="s">
        <v>241</v>
      </c>
      <c r="Y382" s="176">
        <v>0</v>
      </c>
      <c r="Z382" s="175" t="s">
        <v>241</v>
      </c>
      <c r="AA382" s="176" t="s">
        <v>920</v>
      </c>
      <c r="AB382" s="175" t="s">
        <v>241</v>
      </c>
      <c r="AC382" s="176" t="s">
        <v>821</v>
      </c>
      <c r="AD382" s="175" t="s">
        <v>241</v>
      </c>
      <c r="AE382" s="176">
        <v>0</v>
      </c>
      <c r="AF382" s="175" t="s">
        <v>241</v>
      </c>
      <c r="AG382" s="176">
        <v>0</v>
      </c>
      <c r="AH382" s="175" t="s">
        <v>241</v>
      </c>
      <c r="AI382" s="176">
        <v>3.089</v>
      </c>
      <c r="AJ382" s="100">
        <v>0</v>
      </c>
      <c r="AK382" s="101">
        <v>0</v>
      </c>
      <c r="AL382" s="184">
        <v>0</v>
      </c>
      <c r="AM382" s="101">
        <v>1.553</v>
      </c>
    </row>
    <row r="383" spans="1:39" ht="13.5" thickBot="1">
      <c r="A383" s="50"/>
      <c r="B383" s="223" t="s">
        <v>201</v>
      </c>
      <c r="C383" s="224"/>
      <c r="D383" s="192">
        <f aca="true" t="shared" si="7" ref="D383:AH383">D329+D331+D333+D335+D337+D339+D341+D343+D345+D347+D349+D351+D353+D355+D357+D359+D361+D363+D365+D367+D369+D371+D373+D375+D377+D379+D382</f>
        <v>29.2</v>
      </c>
      <c r="E383" s="225">
        <f t="shared" si="7"/>
        <v>65.089</v>
      </c>
      <c r="F383" s="192">
        <f t="shared" si="7"/>
        <v>313.29699999999997</v>
      </c>
      <c r="G383" s="89">
        <f t="shared" si="7"/>
        <v>379.234</v>
      </c>
      <c r="H383" s="192">
        <f t="shared" si="7"/>
        <v>22.483</v>
      </c>
      <c r="I383" s="89">
        <f t="shared" si="7"/>
        <v>43.29399999999999</v>
      </c>
      <c r="J383" s="192">
        <f t="shared" si="7"/>
        <v>10.009</v>
      </c>
      <c r="K383" s="89">
        <f t="shared" si="7"/>
        <v>39.448</v>
      </c>
      <c r="L383" s="192">
        <f t="shared" si="7"/>
        <v>229.425</v>
      </c>
      <c r="M383" s="89">
        <f t="shared" si="7"/>
        <v>359.24199999999996</v>
      </c>
      <c r="N383" s="192">
        <f t="shared" si="7"/>
        <v>81.166</v>
      </c>
      <c r="O383" s="89">
        <f t="shared" si="7"/>
        <v>182.145</v>
      </c>
      <c r="P383" s="192">
        <f t="shared" si="7"/>
        <v>162.618</v>
      </c>
      <c r="Q383" s="89">
        <f t="shared" si="7"/>
        <v>233.88</v>
      </c>
      <c r="R383" s="192">
        <f t="shared" si="7"/>
        <v>13</v>
      </c>
      <c r="S383" s="89">
        <f t="shared" si="7"/>
        <v>82.02900000000001</v>
      </c>
      <c r="T383" s="192">
        <f t="shared" si="7"/>
        <v>16.369999999999997</v>
      </c>
      <c r="U383" s="89">
        <f t="shared" si="7"/>
        <v>99.87800000000001</v>
      </c>
      <c r="V383" s="192">
        <f t="shared" si="7"/>
        <v>18.439</v>
      </c>
      <c r="W383" s="89">
        <f t="shared" si="7"/>
        <v>99.16699999999999</v>
      </c>
      <c r="X383" s="192">
        <f t="shared" si="7"/>
        <v>184.412</v>
      </c>
      <c r="Y383" s="89">
        <f t="shared" si="7"/>
        <v>234.025</v>
      </c>
      <c r="Z383" s="192">
        <f t="shared" si="7"/>
        <v>555.053</v>
      </c>
      <c r="AA383" s="89">
        <f t="shared" si="7"/>
        <v>577.2719999999999</v>
      </c>
      <c r="AB383" s="192">
        <f t="shared" si="7"/>
        <v>122.222</v>
      </c>
      <c r="AC383" s="89">
        <v>247.407</v>
      </c>
      <c r="AD383" s="192">
        <f t="shared" si="7"/>
        <v>50.726000000000006</v>
      </c>
      <c r="AE383" s="89">
        <f t="shared" si="7"/>
        <v>99.97299999999998</v>
      </c>
      <c r="AF383" s="192">
        <f t="shared" si="7"/>
        <v>182.827</v>
      </c>
      <c r="AG383" s="89">
        <f t="shared" si="7"/>
        <v>92.771</v>
      </c>
      <c r="AH383" s="192">
        <f t="shared" si="7"/>
        <v>164.945</v>
      </c>
      <c r="AI383" s="89">
        <f>AI329+AI331+AI333+AI335+AI337+AI339+AI341+AI343+AI345+AI347+AI349+AI351+AI353+AI355+AI357+AI359+AI361+AI363+AI365+AI367+AI369+AI371+AI373+AI375+AI377+AI379+AI382+AI381</f>
        <v>164.053</v>
      </c>
      <c r="AJ383" s="192">
        <f>AJ329+AJ331+AJ333+AJ335+AJ337+AJ339+AJ341+AJ343+AJ345+AJ347+AJ349+AJ351+AJ353+AJ355+AJ357+AJ359+AJ361+AJ363+AJ365+AJ367+AJ369+AJ371+AJ373+AJ375+AJ377+AJ379+AJ382</f>
        <v>185.594</v>
      </c>
      <c r="AK383" s="89">
        <f>AK329+AK331+AK333+AK335+AK337+AK339+AK341+AK343+AK345+AK347+AK349+AK351+AK353+AK355+AK357+AK359+AK361+AK363+AK365+AK367+AK369+AK371+AK373+AK375+AK377+AK379+AK382+AK381</f>
        <v>182.795</v>
      </c>
      <c r="AL383" s="193">
        <f>AL329+AL331+AL333+AL335+AL337+AL339+AL341+AL343+AL345+AL347+AL349+AL351+AL353+AL355+AL357+AL359+AL361+AL363+AL365+AL367+AL369+AL371+AL373+AL375+AL377+AL379+AL382</f>
        <v>163.02800000000002</v>
      </c>
      <c r="AM383" s="89">
        <f>AM329+AM331+AM333+AM335+AM337+AM339+AM341+AM343+AM345+AM347+AM349+AM351+AM353+AM355+AM357+AM359+AM361+AM363+AM365+AM367+AM369+AM371+AM373+AM375+AM377+AM379+AM382</f>
        <v>199.49799999999996</v>
      </c>
    </row>
    <row r="384" spans="1:39" ht="12.75">
      <c r="A384" s="43"/>
      <c r="B384" s="8"/>
      <c r="C384" s="8"/>
      <c r="D384" s="7"/>
      <c r="E384" s="7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13"/>
      <c r="AB384" s="8"/>
      <c r="AC384" s="13"/>
      <c r="AD384" s="8"/>
      <c r="AE384" s="8"/>
      <c r="AF384" s="8"/>
      <c r="AG384" s="8"/>
      <c r="AH384" s="15"/>
      <c r="AI384" s="15"/>
      <c r="AJ384" s="8"/>
      <c r="AK384" s="8"/>
      <c r="AL384" s="8"/>
      <c r="AM384" s="8"/>
    </row>
    <row r="394" spans="1:23" ht="15.75">
      <c r="A394" s="316" t="s">
        <v>1009</v>
      </c>
      <c r="B394" s="316"/>
      <c r="C394" s="316"/>
      <c r="D394" s="316"/>
      <c r="E394" s="316"/>
      <c r="F394" s="316"/>
      <c r="G394" s="316"/>
      <c r="H394" s="316"/>
      <c r="I394" s="316"/>
      <c r="J394" s="316"/>
      <c r="K394" s="45"/>
      <c r="L394" s="45"/>
      <c r="M394" s="45"/>
      <c r="N394" s="45"/>
      <c r="O394" s="45"/>
      <c r="P394" s="8"/>
      <c r="Q394" s="8"/>
      <c r="R394" s="8"/>
      <c r="S394" s="8"/>
      <c r="T394" s="8"/>
      <c r="U394" s="8"/>
      <c r="V394" s="8"/>
      <c r="W394" s="8"/>
    </row>
    <row r="395" spans="1:23" ht="15.75" thickBot="1">
      <c r="A395" s="43"/>
      <c r="B395" s="53" t="s">
        <v>1010</v>
      </c>
      <c r="C395" s="8"/>
      <c r="D395" s="7"/>
      <c r="E395" s="7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</row>
    <row r="396" spans="1:23" ht="13.5" thickBot="1">
      <c r="A396" s="307" t="s">
        <v>0</v>
      </c>
      <c r="B396" s="309" t="s">
        <v>2</v>
      </c>
      <c r="C396" s="314" t="s">
        <v>3</v>
      </c>
      <c r="D396" s="275" t="s">
        <v>34</v>
      </c>
      <c r="E396" s="276"/>
      <c r="F396" s="275" t="s">
        <v>35</v>
      </c>
      <c r="G396" s="276"/>
      <c r="H396" s="275" t="s">
        <v>36</v>
      </c>
      <c r="I396" s="276"/>
      <c r="J396" s="275" t="s">
        <v>37</v>
      </c>
      <c r="K396" s="276"/>
      <c r="L396" s="275" t="s">
        <v>38</v>
      </c>
      <c r="M396" s="276"/>
      <c r="N396" s="275" t="s">
        <v>39</v>
      </c>
      <c r="O396" s="276"/>
      <c r="P396" s="275" t="s">
        <v>40</v>
      </c>
      <c r="Q396" s="276"/>
      <c r="R396" s="275" t="s">
        <v>41</v>
      </c>
      <c r="S396" s="276"/>
      <c r="T396" s="275" t="s">
        <v>42</v>
      </c>
      <c r="U396" s="276"/>
      <c r="V396" s="304" t="s">
        <v>410</v>
      </c>
      <c r="W396" s="305"/>
    </row>
    <row r="397" spans="1:23" ht="12.75">
      <c r="A397" s="308"/>
      <c r="B397" s="310"/>
      <c r="C397" s="315"/>
      <c r="D397" s="127" t="s">
        <v>431</v>
      </c>
      <c r="E397" s="128" t="s">
        <v>843</v>
      </c>
      <c r="F397" s="127" t="s">
        <v>431</v>
      </c>
      <c r="G397" s="128" t="s">
        <v>843</v>
      </c>
      <c r="H397" s="127" t="s">
        <v>431</v>
      </c>
      <c r="I397" s="128" t="s">
        <v>843</v>
      </c>
      <c r="J397" s="127" t="s">
        <v>431</v>
      </c>
      <c r="K397" s="128" t="s">
        <v>843</v>
      </c>
      <c r="L397" s="127" t="s">
        <v>431</v>
      </c>
      <c r="M397" s="128" t="s">
        <v>843</v>
      </c>
      <c r="N397" s="127" t="s">
        <v>431</v>
      </c>
      <c r="O397" s="128" t="s">
        <v>843</v>
      </c>
      <c r="P397" s="127" t="s">
        <v>431</v>
      </c>
      <c r="Q397" s="128" t="s">
        <v>843</v>
      </c>
      <c r="R397" s="127" t="s">
        <v>431</v>
      </c>
      <c r="S397" s="128" t="s">
        <v>843</v>
      </c>
      <c r="T397" s="127" t="s">
        <v>431</v>
      </c>
      <c r="U397" s="128" t="s">
        <v>843</v>
      </c>
      <c r="V397" s="127" t="s">
        <v>430</v>
      </c>
      <c r="W397" s="128" t="s">
        <v>843</v>
      </c>
    </row>
    <row r="398" spans="1:23" ht="12" customHeight="1">
      <c r="A398" s="14" t="s">
        <v>27</v>
      </c>
      <c r="B398" s="9" t="s">
        <v>26</v>
      </c>
      <c r="C398" s="10"/>
      <c r="D398" s="67"/>
      <c r="E398" s="68"/>
      <c r="F398" s="75"/>
      <c r="G398" s="76"/>
      <c r="H398" s="75"/>
      <c r="I398" s="10"/>
      <c r="J398" s="93"/>
      <c r="K398" s="96"/>
      <c r="L398" s="93"/>
      <c r="M398" s="96"/>
      <c r="N398" s="93"/>
      <c r="O398" s="96"/>
      <c r="P398" s="93"/>
      <c r="Q398" s="96"/>
      <c r="R398" s="93"/>
      <c r="S398" s="96"/>
      <c r="T398" s="93"/>
      <c r="U398" s="96"/>
      <c r="V398" s="94"/>
      <c r="W398" s="97"/>
    </row>
    <row r="399" spans="1:23" ht="15.75" customHeight="1">
      <c r="A399" s="11" t="s">
        <v>6</v>
      </c>
      <c r="B399" s="46" t="s">
        <v>28</v>
      </c>
      <c r="C399" s="63" t="s">
        <v>29</v>
      </c>
      <c r="D399" s="69">
        <v>1958</v>
      </c>
      <c r="E399" s="70"/>
      <c r="F399" s="73">
        <v>1961</v>
      </c>
      <c r="G399" s="74"/>
      <c r="H399" s="73">
        <v>1959</v>
      </c>
      <c r="I399" s="63"/>
      <c r="J399" s="73">
        <v>1959</v>
      </c>
      <c r="K399" s="74"/>
      <c r="L399" s="73">
        <v>1962</v>
      </c>
      <c r="M399" s="74"/>
      <c r="N399" s="93">
        <v>1964</v>
      </c>
      <c r="O399" s="96"/>
      <c r="P399" s="93">
        <v>1960</v>
      </c>
      <c r="Q399" s="96"/>
      <c r="R399" s="93">
        <v>1994</v>
      </c>
      <c r="S399" s="96"/>
      <c r="T399" s="93">
        <v>1994</v>
      </c>
      <c r="U399" s="96"/>
      <c r="V399" s="94"/>
      <c r="W399" s="97"/>
    </row>
    <row r="400" spans="1:23" ht="14.25" customHeight="1">
      <c r="A400" s="11" t="s">
        <v>7</v>
      </c>
      <c r="B400" s="46" t="s">
        <v>30</v>
      </c>
      <c r="C400" s="63" t="s">
        <v>5</v>
      </c>
      <c r="D400" s="71">
        <v>1273</v>
      </c>
      <c r="E400" s="72"/>
      <c r="F400" s="73">
        <v>2765.54</v>
      </c>
      <c r="G400" s="74"/>
      <c r="H400" s="73">
        <v>947.93</v>
      </c>
      <c r="I400" s="63"/>
      <c r="J400" s="73">
        <v>940.78</v>
      </c>
      <c r="K400" s="74"/>
      <c r="L400" s="73">
        <v>2088.85</v>
      </c>
      <c r="M400" s="74"/>
      <c r="N400" s="93">
        <v>1253.18</v>
      </c>
      <c r="O400" s="96"/>
      <c r="P400" s="93">
        <v>1979.95</v>
      </c>
      <c r="Q400" s="96"/>
      <c r="R400" s="93">
        <v>3229.2</v>
      </c>
      <c r="S400" s="96"/>
      <c r="T400" s="93">
        <v>3284</v>
      </c>
      <c r="U400" s="96"/>
      <c r="V400" s="94"/>
      <c r="W400" s="97"/>
    </row>
    <row r="401" spans="1:23" ht="16.5" customHeight="1">
      <c r="A401" s="11" t="s">
        <v>8</v>
      </c>
      <c r="B401" s="47" t="s">
        <v>31</v>
      </c>
      <c r="C401" s="63"/>
      <c r="D401" s="71"/>
      <c r="E401" s="72"/>
      <c r="F401" s="73"/>
      <c r="G401" s="74"/>
      <c r="H401" s="73"/>
      <c r="I401" s="63"/>
      <c r="J401" s="73"/>
      <c r="K401" s="74"/>
      <c r="L401" s="73"/>
      <c r="M401" s="74"/>
      <c r="N401" s="93"/>
      <c r="O401" s="96"/>
      <c r="P401" s="93"/>
      <c r="Q401" s="96"/>
      <c r="R401" s="93"/>
      <c r="S401" s="96"/>
      <c r="T401" s="93"/>
      <c r="U401" s="96"/>
      <c r="V401" s="94"/>
      <c r="W401" s="97"/>
    </row>
    <row r="402" spans="1:23" ht="12.75">
      <c r="A402" s="11"/>
      <c r="B402" s="47" t="s">
        <v>216</v>
      </c>
      <c r="C402" s="63"/>
      <c r="D402" s="71"/>
      <c r="E402" s="72"/>
      <c r="F402" s="73"/>
      <c r="G402" s="74"/>
      <c r="H402" s="73"/>
      <c r="I402" s="63"/>
      <c r="J402" s="73"/>
      <c r="K402" s="74"/>
      <c r="L402" s="73"/>
      <c r="M402" s="74"/>
      <c r="N402" s="93"/>
      <c r="O402" s="96"/>
      <c r="P402" s="93"/>
      <c r="Q402" s="96"/>
      <c r="R402" s="93"/>
      <c r="S402" s="96"/>
      <c r="T402" s="93"/>
      <c r="U402" s="96"/>
      <c r="V402" s="94"/>
      <c r="W402" s="97"/>
    </row>
    <row r="403" spans="1:23" ht="15" customHeight="1">
      <c r="A403" s="11" t="s">
        <v>10</v>
      </c>
      <c r="B403" s="46" t="s">
        <v>217</v>
      </c>
      <c r="C403" s="63" t="s">
        <v>4</v>
      </c>
      <c r="D403" s="73">
        <v>58.48</v>
      </c>
      <c r="E403" s="74"/>
      <c r="F403" s="73">
        <v>202.472</v>
      </c>
      <c r="G403" s="74"/>
      <c r="H403" s="73">
        <v>36.683</v>
      </c>
      <c r="I403" s="63"/>
      <c r="J403" s="73">
        <v>51.301</v>
      </c>
      <c r="K403" s="74"/>
      <c r="L403" s="73">
        <v>-5.254</v>
      </c>
      <c r="M403" s="74"/>
      <c r="N403" s="93">
        <v>36.71</v>
      </c>
      <c r="O403" s="96"/>
      <c r="P403" s="93">
        <v>161.32</v>
      </c>
      <c r="Q403" s="96"/>
      <c r="R403" s="93">
        <v>375.89</v>
      </c>
      <c r="S403" s="96"/>
      <c r="T403" s="93">
        <v>499.595</v>
      </c>
      <c r="U403" s="96"/>
      <c r="V403" s="94"/>
      <c r="W403" s="97"/>
    </row>
    <row r="404" spans="1:23" ht="24.75" customHeight="1">
      <c r="A404" s="11" t="s">
        <v>11</v>
      </c>
      <c r="B404" s="46" t="s">
        <v>425</v>
      </c>
      <c r="C404" s="63" t="s">
        <v>4</v>
      </c>
      <c r="D404" s="73">
        <v>46.288</v>
      </c>
      <c r="E404" s="74"/>
      <c r="F404" s="73">
        <v>134.474</v>
      </c>
      <c r="G404" s="74"/>
      <c r="H404" s="73">
        <v>46.811</v>
      </c>
      <c r="I404" s="63"/>
      <c r="J404" s="73">
        <v>46.455</v>
      </c>
      <c r="K404" s="74"/>
      <c r="L404" s="73">
        <v>75.63</v>
      </c>
      <c r="M404" s="74"/>
      <c r="N404" s="93">
        <v>61.909</v>
      </c>
      <c r="O404" s="96"/>
      <c r="P404" s="93">
        <v>99.285</v>
      </c>
      <c r="Q404" s="96"/>
      <c r="R404" s="93">
        <v>159.45</v>
      </c>
      <c r="S404" s="96"/>
      <c r="T404" s="93">
        <v>162.126</v>
      </c>
      <c r="U404" s="96"/>
      <c r="V404" s="100">
        <v>159.03</v>
      </c>
      <c r="W404" s="101"/>
    </row>
    <row r="405" spans="1:23" ht="17.25" customHeight="1">
      <c r="A405" s="48" t="s">
        <v>12</v>
      </c>
      <c r="B405" s="49" t="s">
        <v>32</v>
      </c>
      <c r="C405" s="22" t="s">
        <v>4</v>
      </c>
      <c r="D405" s="75">
        <f>SUM(D403:D404)</f>
        <v>104.768</v>
      </c>
      <c r="E405" s="76"/>
      <c r="F405" s="75">
        <f>SUM(F403:F404)</f>
        <v>336.946</v>
      </c>
      <c r="G405" s="76"/>
      <c r="H405" s="75">
        <f>SUM(H403:H404)</f>
        <v>83.494</v>
      </c>
      <c r="I405" s="10"/>
      <c r="J405" s="75">
        <f>SUM(J403:J404)</f>
        <v>97.756</v>
      </c>
      <c r="K405" s="76"/>
      <c r="L405" s="75">
        <f>SUM(L403:L404)</f>
        <v>70.37599999999999</v>
      </c>
      <c r="M405" s="76"/>
      <c r="N405" s="75">
        <f>SUM(N403:N404)</f>
        <v>98.619</v>
      </c>
      <c r="O405" s="76"/>
      <c r="P405" s="75">
        <f>SUM(P403:P404)</f>
        <v>260.605</v>
      </c>
      <c r="Q405" s="76"/>
      <c r="R405" s="75">
        <f>SUM(R403:R404)</f>
        <v>535.3399999999999</v>
      </c>
      <c r="S405" s="76"/>
      <c r="T405" s="75">
        <f>SUM(T403:T404)</f>
        <v>661.721</v>
      </c>
      <c r="U405" s="76"/>
      <c r="V405" s="100">
        <v>159.03</v>
      </c>
      <c r="W405" s="101"/>
    </row>
    <row r="406" spans="1:23" ht="18.75" customHeight="1" thickBot="1">
      <c r="A406" s="48"/>
      <c r="B406" s="49" t="s">
        <v>432</v>
      </c>
      <c r="C406" s="22" t="s">
        <v>1021</v>
      </c>
      <c r="D406" s="75">
        <v>5.143</v>
      </c>
      <c r="E406" s="76"/>
      <c r="F406" s="75">
        <v>14.942</v>
      </c>
      <c r="G406" s="76"/>
      <c r="H406" s="75">
        <v>5.201</v>
      </c>
      <c r="I406" s="10"/>
      <c r="J406" s="75">
        <v>5.162</v>
      </c>
      <c r="K406" s="76"/>
      <c r="L406" s="75">
        <v>8.403</v>
      </c>
      <c r="M406" s="76"/>
      <c r="N406" s="75">
        <v>6.879</v>
      </c>
      <c r="O406" s="76"/>
      <c r="P406" s="75">
        <v>11.032</v>
      </c>
      <c r="Q406" s="76"/>
      <c r="R406" s="75">
        <v>17.717</v>
      </c>
      <c r="S406" s="76"/>
      <c r="T406" s="75">
        <v>18.014</v>
      </c>
      <c r="U406" s="76"/>
      <c r="V406" s="100">
        <v>17.67</v>
      </c>
      <c r="W406" s="101"/>
    </row>
    <row r="407" spans="1:23" ht="12.75" hidden="1">
      <c r="A407" s="50"/>
      <c r="B407" s="47" t="s">
        <v>1</v>
      </c>
      <c r="C407" s="64"/>
      <c r="D407" s="77"/>
      <c r="E407" s="78"/>
      <c r="F407" s="87"/>
      <c r="G407" s="88"/>
      <c r="H407" s="87"/>
      <c r="I407" s="107"/>
      <c r="J407" s="87"/>
      <c r="K407" s="88"/>
      <c r="L407" s="94"/>
      <c r="M407" s="97"/>
      <c r="N407" s="93"/>
      <c r="O407" s="96"/>
      <c r="P407" s="94"/>
      <c r="Q407" s="97"/>
      <c r="R407" s="94"/>
      <c r="S407" s="97"/>
      <c r="T407" s="94"/>
      <c r="U407" s="97"/>
      <c r="V407" s="94"/>
      <c r="W407" s="97"/>
    </row>
    <row r="408" spans="1:23" ht="12.75" hidden="1">
      <c r="A408" s="38" t="s">
        <v>27</v>
      </c>
      <c r="B408" s="1" t="s">
        <v>204</v>
      </c>
      <c r="C408" s="65" t="s">
        <v>147</v>
      </c>
      <c r="D408" s="79">
        <v>0</v>
      </c>
      <c r="E408" s="80">
        <v>0</v>
      </c>
      <c r="F408" s="79">
        <v>10</v>
      </c>
      <c r="G408" s="80">
        <v>40</v>
      </c>
      <c r="H408" s="79">
        <v>0</v>
      </c>
      <c r="I408" s="24">
        <v>0</v>
      </c>
      <c r="J408" s="79">
        <v>0</v>
      </c>
      <c r="K408" s="80">
        <v>0</v>
      </c>
      <c r="L408" s="79">
        <v>0</v>
      </c>
      <c r="M408" s="80">
        <v>0</v>
      </c>
      <c r="N408" s="79">
        <v>0</v>
      </c>
      <c r="O408" s="80">
        <v>0</v>
      </c>
      <c r="P408" s="79">
        <v>0</v>
      </c>
      <c r="Q408" s="80">
        <v>0</v>
      </c>
      <c r="R408" s="79">
        <v>0</v>
      </c>
      <c r="S408" s="80">
        <v>0</v>
      </c>
      <c r="T408" s="79">
        <v>0</v>
      </c>
      <c r="U408" s="80">
        <v>0</v>
      </c>
      <c r="V408" s="79">
        <v>0</v>
      </c>
      <c r="W408" s="80">
        <v>0</v>
      </c>
    </row>
    <row r="409" spans="1:23" ht="12.75" hidden="1">
      <c r="A409" s="39"/>
      <c r="B409" s="2"/>
      <c r="C409" s="66" t="s">
        <v>148</v>
      </c>
      <c r="D409" s="79">
        <v>0</v>
      </c>
      <c r="E409" s="80">
        <v>0</v>
      </c>
      <c r="F409" s="81">
        <v>3.8</v>
      </c>
      <c r="G409" s="82">
        <v>8.704</v>
      </c>
      <c r="H409" s="79">
        <v>0</v>
      </c>
      <c r="I409" s="24">
        <v>0</v>
      </c>
      <c r="J409" s="79">
        <v>0</v>
      </c>
      <c r="K409" s="80">
        <v>0</v>
      </c>
      <c r="L409" s="79">
        <v>0</v>
      </c>
      <c r="M409" s="80">
        <v>0</v>
      </c>
      <c r="N409" s="79">
        <v>0</v>
      </c>
      <c r="O409" s="80">
        <v>0</v>
      </c>
      <c r="P409" s="79">
        <v>0</v>
      </c>
      <c r="Q409" s="80">
        <v>0</v>
      </c>
      <c r="R409" s="79">
        <v>0</v>
      </c>
      <c r="S409" s="80">
        <v>0</v>
      </c>
      <c r="T409" s="79">
        <v>0</v>
      </c>
      <c r="U409" s="80">
        <v>0</v>
      </c>
      <c r="V409" s="79">
        <v>0</v>
      </c>
      <c r="W409" s="80">
        <v>0</v>
      </c>
    </row>
    <row r="410" spans="1:23" ht="12.75" hidden="1">
      <c r="A410" s="38" t="s">
        <v>8</v>
      </c>
      <c r="B410" s="1" t="s">
        <v>149</v>
      </c>
      <c r="C410" s="65" t="s">
        <v>147</v>
      </c>
      <c r="D410" s="79">
        <v>0</v>
      </c>
      <c r="E410" s="80">
        <v>0</v>
      </c>
      <c r="F410" s="79">
        <v>0</v>
      </c>
      <c r="G410" s="80">
        <v>0</v>
      </c>
      <c r="H410" s="79">
        <v>0</v>
      </c>
      <c r="I410" s="24">
        <v>0</v>
      </c>
      <c r="J410" s="79">
        <v>0</v>
      </c>
      <c r="K410" s="80">
        <v>0</v>
      </c>
      <c r="L410" s="79">
        <v>0</v>
      </c>
      <c r="M410" s="80">
        <v>0</v>
      </c>
      <c r="N410" s="79">
        <v>0</v>
      </c>
      <c r="O410" s="80">
        <v>0</v>
      </c>
      <c r="P410" s="79">
        <v>0</v>
      </c>
      <c r="Q410" s="80">
        <v>0</v>
      </c>
      <c r="R410" s="79">
        <v>0</v>
      </c>
      <c r="S410" s="80">
        <v>0</v>
      </c>
      <c r="T410" s="79"/>
      <c r="U410" s="80">
        <v>0</v>
      </c>
      <c r="V410" s="79">
        <v>0</v>
      </c>
      <c r="W410" s="80">
        <v>0</v>
      </c>
    </row>
    <row r="411" spans="1:23" ht="12.75" hidden="1">
      <c r="A411" s="39"/>
      <c r="B411" s="2"/>
      <c r="C411" s="66" t="s">
        <v>148</v>
      </c>
      <c r="D411" s="79">
        <v>0</v>
      </c>
      <c r="E411" s="80">
        <v>0</v>
      </c>
      <c r="F411" s="79">
        <v>0</v>
      </c>
      <c r="G411" s="80">
        <v>0</v>
      </c>
      <c r="H411" s="79">
        <v>0</v>
      </c>
      <c r="I411" s="24">
        <v>0</v>
      </c>
      <c r="J411" s="79">
        <v>0</v>
      </c>
      <c r="K411" s="80">
        <v>0</v>
      </c>
      <c r="L411" s="79">
        <v>0</v>
      </c>
      <c r="M411" s="80">
        <v>0</v>
      </c>
      <c r="N411" s="79">
        <v>0</v>
      </c>
      <c r="O411" s="80">
        <v>0</v>
      </c>
      <c r="P411" s="79">
        <v>0</v>
      </c>
      <c r="Q411" s="80">
        <v>0</v>
      </c>
      <c r="R411" s="79">
        <v>0</v>
      </c>
      <c r="S411" s="83">
        <v>0</v>
      </c>
      <c r="T411" s="81"/>
      <c r="U411" s="83">
        <v>0</v>
      </c>
      <c r="V411" s="79">
        <v>0</v>
      </c>
      <c r="W411" s="80">
        <v>0</v>
      </c>
    </row>
    <row r="412" spans="1:23" ht="12.75" hidden="1">
      <c r="A412" s="38" t="s">
        <v>9</v>
      </c>
      <c r="B412" s="1" t="s">
        <v>150</v>
      </c>
      <c r="C412" s="65" t="s">
        <v>152</v>
      </c>
      <c r="D412" s="79">
        <v>0</v>
      </c>
      <c r="E412" s="80">
        <v>0</v>
      </c>
      <c r="F412" s="79">
        <v>0</v>
      </c>
      <c r="G412" s="80">
        <v>0</v>
      </c>
      <c r="H412" s="79">
        <v>0</v>
      </c>
      <c r="I412" s="24">
        <v>0</v>
      </c>
      <c r="J412" s="79">
        <v>0</v>
      </c>
      <c r="K412" s="80">
        <v>0</v>
      </c>
      <c r="L412" s="79">
        <v>0</v>
      </c>
      <c r="M412" s="80">
        <v>0</v>
      </c>
      <c r="N412" s="79">
        <v>0</v>
      </c>
      <c r="O412" s="80">
        <v>0</v>
      </c>
      <c r="P412" s="79">
        <v>0</v>
      </c>
      <c r="Q412" s="80">
        <v>0</v>
      </c>
      <c r="R412" s="79">
        <v>0</v>
      </c>
      <c r="S412" s="109">
        <v>0</v>
      </c>
      <c r="T412" s="79">
        <v>0</v>
      </c>
      <c r="U412" s="80"/>
      <c r="V412" s="79">
        <v>0</v>
      </c>
      <c r="W412" s="80">
        <v>0</v>
      </c>
    </row>
    <row r="413" spans="1:23" ht="12.75" hidden="1">
      <c r="A413" s="39"/>
      <c r="B413" s="2" t="s">
        <v>151</v>
      </c>
      <c r="C413" s="66" t="s">
        <v>148</v>
      </c>
      <c r="D413" s="79">
        <v>0</v>
      </c>
      <c r="E413" s="80">
        <v>0</v>
      </c>
      <c r="F413" s="79">
        <v>0</v>
      </c>
      <c r="G413" s="80">
        <v>0</v>
      </c>
      <c r="H413" s="79">
        <v>0</v>
      </c>
      <c r="I413" s="24">
        <v>0</v>
      </c>
      <c r="J413" s="79">
        <v>0</v>
      </c>
      <c r="K413" s="80">
        <v>0</v>
      </c>
      <c r="L413" s="79">
        <v>0</v>
      </c>
      <c r="M413" s="80">
        <v>0</v>
      </c>
      <c r="N413" s="79">
        <v>0</v>
      </c>
      <c r="O413" s="80">
        <v>0</v>
      </c>
      <c r="P413" s="79">
        <v>0</v>
      </c>
      <c r="Q413" s="80">
        <v>0</v>
      </c>
      <c r="R413" s="79">
        <v>0</v>
      </c>
      <c r="S413" s="109">
        <v>0</v>
      </c>
      <c r="T413" s="79">
        <v>0</v>
      </c>
      <c r="U413" s="80"/>
      <c r="V413" s="79">
        <v>0</v>
      </c>
      <c r="W413" s="80">
        <v>0</v>
      </c>
    </row>
    <row r="414" spans="1:23" ht="12.75" hidden="1">
      <c r="A414" s="38" t="s">
        <v>153</v>
      </c>
      <c r="B414" s="1" t="s">
        <v>154</v>
      </c>
      <c r="C414" s="65" t="s">
        <v>155</v>
      </c>
      <c r="D414" s="79">
        <v>0</v>
      </c>
      <c r="E414" s="80">
        <v>0</v>
      </c>
      <c r="F414" s="79">
        <v>0</v>
      </c>
      <c r="G414" s="80">
        <v>0</v>
      </c>
      <c r="H414" s="79">
        <v>0</v>
      </c>
      <c r="I414" s="24">
        <v>0</v>
      </c>
      <c r="J414" s="79">
        <v>0</v>
      </c>
      <c r="K414" s="80">
        <v>0</v>
      </c>
      <c r="L414" s="79">
        <v>0</v>
      </c>
      <c r="M414" s="80">
        <v>0</v>
      </c>
      <c r="N414" s="79">
        <v>0</v>
      </c>
      <c r="O414" s="80">
        <v>0</v>
      </c>
      <c r="P414" s="79">
        <v>0</v>
      </c>
      <c r="Q414" s="80">
        <v>0</v>
      </c>
      <c r="R414" s="79">
        <v>0</v>
      </c>
      <c r="S414" s="109">
        <v>0</v>
      </c>
      <c r="T414" s="79">
        <v>0</v>
      </c>
      <c r="U414" s="80">
        <v>0</v>
      </c>
      <c r="V414" s="79">
        <v>0</v>
      </c>
      <c r="W414" s="80">
        <v>0</v>
      </c>
    </row>
    <row r="415" spans="1:23" ht="12.75" hidden="1">
      <c r="A415" s="39"/>
      <c r="B415" s="2"/>
      <c r="C415" s="66" t="s">
        <v>148</v>
      </c>
      <c r="D415" s="79">
        <v>0</v>
      </c>
      <c r="E415" s="80">
        <v>0</v>
      </c>
      <c r="F415" s="79">
        <v>0</v>
      </c>
      <c r="G415" s="80">
        <v>0</v>
      </c>
      <c r="H415" s="79">
        <v>0</v>
      </c>
      <c r="I415" s="24">
        <v>0</v>
      </c>
      <c r="J415" s="79">
        <v>0</v>
      </c>
      <c r="K415" s="80">
        <v>0</v>
      </c>
      <c r="L415" s="79">
        <v>0</v>
      </c>
      <c r="M415" s="80">
        <v>0</v>
      </c>
      <c r="N415" s="79">
        <v>0</v>
      </c>
      <c r="O415" s="80">
        <v>0</v>
      </c>
      <c r="P415" s="79">
        <v>0</v>
      </c>
      <c r="Q415" s="80">
        <v>0</v>
      </c>
      <c r="R415" s="79">
        <v>0</v>
      </c>
      <c r="S415" s="80">
        <v>0</v>
      </c>
      <c r="T415" s="79">
        <v>0</v>
      </c>
      <c r="U415" s="80">
        <v>0</v>
      </c>
      <c r="V415" s="79">
        <v>0</v>
      </c>
      <c r="W415" s="80">
        <v>0</v>
      </c>
    </row>
    <row r="416" spans="1:23" ht="12.75" hidden="1">
      <c r="A416" s="38" t="s">
        <v>13</v>
      </c>
      <c r="B416" s="1" t="s">
        <v>156</v>
      </c>
      <c r="C416" s="65" t="s">
        <v>155</v>
      </c>
      <c r="D416" s="79">
        <v>0</v>
      </c>
      <c r="E416" s="80">
        <v>0</v>
      </c>
      <c r="F416" s="79">
        <v>0</v>
      </c>
      <c r="G416" s="80">
        <v>300</v>
      </c>
      <c r="H416" s="79">
        <v>0</v>
      </c>
      <c r="I416" s="24">
        <v>0</v>
      </c>
      <c r="J416" s="79">
        <v>0</v>
      </c>
      <c r="K416" s="80">
        <v>0</v>
      </c>
      <c r="L416" s="79">
        <v>0</v>
      </c>
      <c r="M416" s="80">
        <v>0</v>
      </c>
      <c r="N416" s="79">
        <v>0</v>
      </c>
      <c r="O416" s="80">
        <v>0</v>
      </c>
      <c r="P416" s="79">
        <v>0</v>
      </c>
      <c r="Q416" s="80">
        <v>0</v>
      </c>
      <c r="R416" s="79">
        <v>0</v>
      </c>
      <c r="S416" s="80">
        <v>0</v>
      </c>
      <c r="T416" s="79">
        <v>0</v>
      </c>
      <c r="U416" s="80">
        <v>0</v>
      </c>
      <c r="V416" s="79">
        <v>0</v>
      </c>
      <c r="W416" s="80">
        <v>0</v>
      </c>
    </row>
    <row r="417" spans="1:23" ht="12.75" hidden="1">
      <c r="A417" s="39"/>
      <c r="B417" s="2" t="s">
        <v>157</v>
      </c>
      <c r="C417" s="66" t="s">
        <v>148</v>
      </c>
      <c r="D417" s="79">
        <v>0</v>
      </c>
      <c r="E417" s="80">
        <v>0</v>
      </c>
      <c r="F417" s="79">
        <v>0</v>
      </c>
      <c r="G417" s="176">
        <v>15.801</v>
      </c>
      <c r="H417" s="79">
        <v>0</v>
      </c>
      <c r="I417" s="24">
        <v>0</v>
      </c>
      <c r="J417" s="79">
        <v>0</v>
      </c>
      <c r="K417" s="80">
        <v>0</v>
      </c>
      <c r="L417" s="79">
        <v>0</v>
      </c>
      <c r="M417" s="80">
        <v>0</v>
      </c>
      <c r="N417" s="79">
        <v>0</v>
      </c>
      <c r="O417" s="80">
        <v>0</v>
      </c>
      <c r="P417" s="79">
        <v>0</v>
      </c>
      <c r="Q417" s="80">
        <v>0</v>
      </c>
      <c r="R417" s="79">
        <v>0</v>
      </c>
      <c r="S417" s="80">
        <v>0</v>
      </c>
      <c r="T417" s="79">
        <v>0</v>
      </c>
      <c r="U417" s="80">
        <v>0</v>
      </c>
      <c r="V417" s="79">
        <v>0</v>
      </c>
      <c r="W417" s="80">
        <v>0</v>
      </c>
    </row>
    <row r="418" spans="1:23" ht="12.75" hidden="1">
      <c r="A418" s="38" t="s">
        <v>158</v>
      </c>
      <c r="B418" s="1" t="s">
        <v>159</v>
      </c>
      <c r="C418" s="65" t="s">
        <v>155</v>
      </c>
      <c r="D418" s="79">
        <v>0</v>
      </c>
      <c r="E418" s="80">
        <v>0</v>
      </c>
      <c r="F418" s="79">
        <v>0</v>
      </c>
      <c r="G418" s="80">
        <v>0</v>
      </c>
      <c r="H418" s="79">
        <v>0</v>
      </c>
      <c r="I418" s="24">
        <v>0</v>
      </c>
      <c r="J418" s="79">
        <v>0</v>
      </c>
      <c r="K418" s="80">
        <v>0</v>
      </c>
      <c r="L418" s="79">
        <v>0</v>
      </c>
      <c r="M418" s="80">
        <v>0</v>
      </c>
      <c r="N418" s="79">
        <v>0</v>
      </c>
      <c r="O418" s="80">
        <v>0</v>
      </c>
      <c r="P418" s="79">
        <v>0</v>
      </c>
      <c r="Q418" s="80">
        <v>0</v>
      </c>
      <c r="R418" s="79">
        <v>0</v>
      </c>
      <c r="S418" s="80">
        <v>0</v>
      </c>
      <c r="T418" s="79">
        <v>0</v>
      </c>
      <c r="U418" s="80">
        <v>0</v>
      </c>
      <c r="V418" s="79">
        <v>0</v>
      </c>
      <c r="W418" s="80">
        <v>0</v>
      </c>
    </row>
    <row r="419" spans="1:23" ht="12.75" hidden="1">
      <c r="A419" s="39"/>
      <c r="B419" s="2" t="s">
        <v>160</v>
      </c>
      <c r="C419" s="66" t="s">
        <v>148</v>
      </c>
      <c r="D419" s="79">
        <v>0</v>
      </c>
      <c r="E419" s="80">
        <v>0</v>
      </c>
      <c r="F419" s="79">
        <v>0</v>
      </c>
      <c r="G419" s="80">
        <v>0</v>
      </c>
      <c r="H419" s="79">
        <v>0</v>
      </c>
      <c r="I419" s="24">
        <v>0</v>
      </c>
      <c r="J419" s="79">
        <v>0</v>
      </c>
      <c r="K419" s="80">
        <v>0</v>
      </c>
      <c r="L419" s="79">
        <v>0</v>
      </c>
      <c r="M419" s="80">
        <v>0</v>
      </c>
      <c r="N419" s="79">
        <v>0</v>
      </c>
      <c r="O419" s="80">
        <v>0</v>
      </c>
      <c r="P419" s="79">
        <v>0</v>
      </c>
      <c r="Q419" s="80">
        <v>0</v>
      </c>
      <c r="R419" s="79">
        <v>0</v>
      </c>
      <c r="S419" s="80">
        <v>0</v>
      </c>
      <c r="T419" s="79">
        <v>0</v>
      </c>
      <c r="U419" s="80">
        <v>0</v>
      </c>
      <c r="V419" s="79">
        <v>0</v>
      </c>
      <c r="W419" s="80">
        <v>0</v>
      </c>
    </row>
    <row r="420" spans="1:23" ht="12.75" hidden="1">
      <c r="A420" s="38" t="s">
        <v>14</v>
      </c>
      <c r="B420" s="1" t="s">
        <v>161</v>
      </c>
      <c r="C420" s="65" t="s">
        <v>162</v>
      </c>
      <c r="D420" s="79">
        <v>0</v>
      </c>
      <c r="E420" s="80">
        <v>0</v>
      </c>
      <c r="F420" s="79">
        <v>0</v>
      </c>
      <c r="G420" s="80">
        <v>0</v>
      </c>
      <c r="H420" s="79">
        <v>0</v>
      </c>
      <c r="I420" s="24">
        <v>0</v>
      </c>
      <c r="J420" s="79">
        <v>0</v>
      </c>
      <c r="K420" s="80">
        <v>0</v>
      </c>
      <c r="L420" s="79">
        <v>0</v>
      </c>
      <c r="M420" s="80">
        <v>0</v>
      </c>
      <c r="N420" s="79">
        <v>2</v>
      </c>
      <c r="O420" s="80">
        <v>0</v>
      </c>
      <c r="P420" s="79">
        <v>0</v>
      </c>
      <c r="Q420" s="80">
        <v>0</v>
      </c>
      <c r="R420" s="79">
        <v>0</v>
      </c>
      <c r="S420" s="80">
        <v>0</v>
      </c>
      <c r="T420" s="79">
        <v>0</v>
      </c>
      <c r="U420" s="80">
        <v>0</v>
      </c>
      <c r="V420" s="79">
        <v>0</v>
      </c>
      <c r="W420" s="80">
        <v>0</v>
      </c>
    </row>
    <row r="421" spans="1:23" ht="12.75" hidden="1">
      <c r="A421" s="39"/>
      <c r="B421" s="2"/>
      <c r="C421" s="66" t="s">
        <v>148</v>
      </c>
      <c r="D421" s="79">
        <v>0</v>
      </c>
      <c r="E421" s="80">
        <v>0</v>
      </c>
      <c r="F421" s="79">
        <v>0</v>
      </c>
      <c r="G421" s="80">
        <v>0</v>
      </c>
      <c r="H421" s="79">
        <v>0</v>
      </c>
      <c r="I421" s="24">
        <v>0</v>
      </c>
      <c r="J421" s="79">
        <v>0</v>
      </c>
      <c r="K421" s="80">
        <v>0</v>
      </c>
      <c r="L421" s="79">
        <v>0</v>
      </c>
      <c r="M421" s="80">
        <v>0</v>
      </c>
      <c r="N421" s="81">
        <v>3</v>
      </c>
      <c r="O421" s="83">
        <v>0</v>
      </c>
      <c r="P421" s="79">
        <v>0</v>
      </c>
      <c r="Q421" s="80">
        <v>0</v>
      </c>
      <c r="R421" s="79">
        <v>0</v>
      </c>
      <c r="S421" s="80">
        <v>0</v>
      </c>
      <c r="T421" s="79">
        <v>0</v>
      </c>
      <c r="U421" s="80">
        <v>0</v>
      </c>
      <c r="V421" s="79">
        <v>0</v>
      </c>
      <c r="W421" s="80">
        <v>0</v>
      </c>
    </row>
    <row r="422" spans="1:23" ht="12.75" hidden="1">
      <c r="A422" s="38" t="s">
        <v>15</v>
      </c>
      <c r="B422" s="1" t="s">
        <v>163</v>
      </c>
      <c r="C422" s="65" t="s">
        <v>147</v>
      </c>
      <c r="D422" s="79">
        <v>0</v>
      </c>
      <c r="E422" s="80">
        <v>0</v>
      </c>
      <c r="F422" s="79">
        <v>0</v>
      </c>
      <c r="G422" s="80">
        <v>0</v>
      </c>
      <c r="H422" s="79">
        <v>0</v>
      </c>
      <c r="I422" s="24">
        <v>0</v>
      </c>
      <c r="J422" s="79">
        <v>0</v>
      </c>
      <c r="K422" s="80">
        <v>0</v>
      </c>
      <c r="L422" s="79">
        <v>0</v>
      </c>
      <c r="M422" s="80">
        <v>0</v>
      </c>
      <c r="N422" s="79">
        <v>0</v>
      </c>
      <c r="O422" s="80">
        <v>0</v>
      </c>
      <c r="P422" s="79">
        <v>0</v>
      </c>
      <c r="Q422" s="80">
        <v>0</v>
      </c>
      <c r="R422" s="79">
        <v>30</v>
      </c>
      <c r="S422" s="80">
        <v>20</v>
      </c>
      <c r="T422" s="79">
        <v>0</v>
      </c>
      <c r="U422" s="80">
        <v>0</v>
      </c>
      <c r="V422" s="79">
        <v>0</v>
      </c>
      <c r="W422" s="80">
        <v>0</v>
      </c>
    </row>
    <row r="423" spans="1:23" ht="12.75" hidden="1">
      <c r="A423" s="39"/>
      <c r="B423" s="2"/>
      <c r="C423" s="66" t="s">
        <v>148</v>
      </c>
      <c r="D423" s="79">
        <v>0</v>
      </c>
      <c r="E423" s="80">
        <v>0</v>
      </c>
      <c r="F423" s="79">
        <v>0</v>
      </c>
      <c r="G423" s="80">
        <v>0</v>
      </c>
      <c r="H423" s="79">
        <v>0</v>
      </c>
      <c r="I423" s="110">
        <v>0</v>
      </c>
      <c r="J423" s="79">
        <v>0</v>
      </c>
      <c r="K423" s="80">
        <v>0</v>
      </c>
      <c r="L423" s="79">
        <v>0</v>
      </c>
      <c r="M423" s="80">
        <v>0</v>
      </c>
      <c r="N423" s="79">
        <v>0</v>
      </c>
      <c r="O423" s="80">
        <v>0</v>
      </c>
      <c r="P423" s="79">
        <v>0</v>
      </c>
      <c r="Q423" s="80">
        <v>0</v>
      </c>
      <c r="R423" s="81">
        <v>20</v>
      </c>
      <c r="S423" s="176">
        <v>10.021</v>
      </c>
      <c r="T423" s="79">
        <v>0</v>
      </c>
      <c r="U423" s="80">
        <v>0</v>
      </c>
      <c r="V423" s="79">
        <v>0</v>
      </c>
      <c r="W423" s="80">
        <v>0</v>
      </c>
    </row>
    <row r="424" spans="1:23" ht="12.75" hidden="1">
      <c r="A424" s="38" t="s">
        <v>16</v>
      </c>
      <c r="B424" s="1" t="s">
        <v>164</v>
      </c>
      <c r="C424" s="65" t="s">
        <v>147</v>
      </c>
      <c r="D424" s="79">
        <v>0</v>
      </c>
      <c r="E424" s="80">
        <v>0</v>
      </c>
      <c r="F424" s="79">
        <v>0</v>
      </c>
      <c r="G424" s="80">
        <v>0</v>
      </c>
      <c r="H424" s="90">
        <v>0</v>
      </c>
      <c r="I424" s="24">
        <v>0</v>
      </c>
      <c r="J424" s="79">
        <v>0</v>
      </c>
      <c r="K424" s="80">
        <v>0</v>
      </c>
      <c r="L424" s="79">
        <v>0</v>
      </c>
      <c r="M424" s="80">
        <v>0</v>
      </c>
      <c r="N424" s="79">
        <v>0</v>
      </c>
      <c r="O424" s="80">
        <v>0</v>
      </c>
      <c r="P424" s="79">
        <v>0</v>
      </c>
      <c r="Q424" s="80">
        <v>0</v>
      </c>
      <c r="R424" s="79">
        <v>0</v>
      </c>
      <c r="S424" s="80">
        <v>0</v>
      </c>
      <c r="T424" s="79">
        <v>0</v>
      </c>
      <c r="U424" s="176">
        <v>103.7</v>
      </c>
      <c r="V424" s="79">
        <v>0</v>
      </c>
      <c r="W424" s="80">
        <v>0</v>
      </c>
    </row>
    <row r="425" spans="1:23" ht="12.75" hidden="1">
      <c r="A425" s="39"/>
      <c r="B425" s="2"/>
      <c r="C425" s="66" t="s">
        <v>148</v>
      </c>
      <c r="D425" s="79">
        <v>0</v>
      </c>
      <c r="E425" s="80">
        <v>0</v>
      </c>
      <c r="F425" s="79">
        <v>0</v>
      </c>
      <c r="G425" s="80">
        <v>0</v>
      </c>
      <c r="H425" s="90">
        <v>0</v>
      </c>
      <c r="I425" s="24">
        <v>0</v>
      </c>
      <c r="J425" s="79">
        <v>0</v>
      </c>
      <c r="K425" s="80">
        <v>0</v>
      </c>
      <c r="L425" s="79">
        <v>0</v>
      </c>
      <c r="M425" s="80">
        <v>0</v>
      </c>
      <c r="N425" s="79">
        <v>0</v>
      </c>
      <c r="O425" s="80">
        <v>0</v>
      </c>
      <c r="P425" s="79">
        <v>0</v>
      </c>
      <c r="Q425" s="80">
        <v>0</v>
      </c>
      <c r="R425" s="79">
        <v>0</v>
      </c>
      <c r="S425" s="80">
        <v>0</v>
      </c>
      <c r="T425" s="79">
        <v>0</v>
      </c>
      <c r="U425" s="176">
        <v>25.687</v>
      </c>
      <c r="V425" s="79">
        <v>0</v>
      </c>
      <c r="W425" s="80">
        <v>0</v>
      </c>
    </row>
    <row r="426" spans="1:23" ht="12.75" hidden="1">
      <c r="A426" s="38" t="s">
        <v>17</v>
      </c>
      <c r="B426" s="1" t="s">
        <v>165</v>
      </c>
      <c r="C426" s="65" t="s">
        <v>162</v>
      </c>
      <c r="D426" s="79">
        <v>6</v>
      </c>
      <c r="E426" s="80">
        <v>3</v>
      </c>
      <c r="F426" s="79">
        <v>10</v>
      </c>
      <c r="G426" s="80">
        <v>4</v>
      </c>
      <c r="H426" s="90">
        <v>6</v>
      </c>
      <c r="I426" s="24">
        <v>2</v>
      </c>
      <c r="J426" s="79">
        <v>6</v>
      </c>
      <c r="K426" s="80">
        <v>4</v>
      </c>
      <c r="L426" s="79">
        <v>7</v>
      </c>
      <c r="M426" s="80">
        <v>10</v>
      </c>
      <c r="N426" s="79">
        <v>6</v>
      </c>
      <c r="O426" s="80">
        <v>7</v>
      </c>
      <c r="P426" s="79">
        <v>8</v>
      </c>
      <c r="Q426" s="80">
        <v>4</v>
      </c>
      <c r="R426" s="79">
        <v>0</v>
      </c>
      <c r="S426" s="80">
        <v>0</v>
      </c>
      <c r="T426" s="79">
        <v>0</v>
      </c>
      <c r="U426" s="80">
        <v>0</v>
      </c>
      <c r="V426" s="79">
        <v>0</v>
      </c>
      <c r="W426" s="80">
        <v>0</v>
      </c>
    </row>
    <row r="427" spans="1:23" ht="12.75" hidden="1">
      <c r="A427" s="39"/>
      <c r="B427" s="2"/>
      <c r="C427" s="66" t="s">
        <v>148</v>
      </c>
      <c r="D427" s="81">
        <f>12*0.73+6*0.42</f>
        <v>11.28</v>
      </c>
      <c r="E427" s="82">
        <v>0.881</v>
      </c>
      <c r="F427" s="81">
        <f>20*0.73+10*0.42</f>
        <v>18.8</v>
      </c>
      <c r="G427" s="82">
        <v>1.886</v>
      </c>
      <c r="H427" s="91">
        <f>12*0.73+6*0.42</f>
        <v>11.28</v>
      </c>
      <c r="I427" s="29">
        <v>0.588</v>
      </c>
      <c r="J427" s="81">
        <f>12*0.73+6*0.42</f>
        <v>11.28</v>
      </c>
      <c r="K427" s="82">
        <v>1.402</v>
      </c>
      <c r="L427" s="81">
        <v>8.05</v>
      </c>
      <c r="M427" s="82">
        <v>3.649</v>
      </c>
      <c r="N427" s="81">
        <f>12*0.73+6*0.42</f>
        <v>11.28</v>
      </c>
      <c r="O427" s="82">
        <v>2.119</v>
      </c>
      <c r="P427" s="81">
        <f>16*0.73+8*0.42</f>
        <v>15.04</v>
      </c>
      <c r="Q427" s="82">
        <v>1.176</v>
      </c>
      <c r="R427" s="79">
        <v>0</v>
      </c>
      <c r="S427" s="80">
        <v>0</v>
      </c>
      <c r="T427" s="79">
        <v>0</v>
      </c>
      <c r="U427" s="80">
        <v>0</v>
      </c>
      <c r="V427" s="79">
        <v>0</v>
      </c>
      <c r="W427" s="80">
        <v>0</v>
      </c>
    </row>
    <row r="428" spans="1:23" ht="12.75" hidden="1">
      <c r="A428" s="38" t="s">
        <v>18</v>
      </c>
      <c r="B428" s="1" t="s">
        <v>167</v>
      </c>
      <c r="C428" s="65" t="s">
        <v>208</v>
      </c>
      <c r="D428" s="79">
        <v>2</v>
      </c>
      <c r="E428" s="80">
        <v>0</v>
      </c>
      <c r="F428" s="79">
        <v>4</v>
      </c>
      <c r="G428" s="80">
        <v>0</v>
      </c>
      <c r="H428" s="90">
        <v>2</v>
      </c>
      <c r="I428" s="24">
        <v>0</v>
      </c>
      <c r="J428" s="79">
        <v>2</v>
      </c>
      <c r="K428" s="80">
        <v>0</v>
      </c>
      <c r="L428" s="79">
        <v>8</v>
      </c>
      <c r="M428" s="80">
        <v>0</v>
      </c>
      <c r="N428" s="79">
        <v>2</v>
      </c>
      <c r="O428" s="80">
        <v>0</v>
      </c>
      <c r="P428" s="79">
        <v>2</v>
      </c>
      <c r="Q428" s="80">
        <v>5</v>
      </c>
      <c r="R428" s="79">
        <v>2</v>
      </c>
      <c r="S428" s="80">
        <v>0</v>
      </c>
      <c r="T428" s="79">
        <v>2</v>
      </c>
      <c r="U428" s="80">
        <v>0</v>
      </c>
      <c r="V428" s="79">
        <v>0</v>
      </c>
      <c r="W428" s="80">
        <v>0</v>
      </c>
    </row>
    <row r="429" spans="1:23" ht="12.75" hidden="1">
      <c r="A429" s="39"/>
      <c r="B429" s="2"/>
      <c r="C429" s="66" t="s">
        <v>148</v>
      </c>
      <c r="D429" s="81">
        <f>D428*0.81</f>
        <v>1.62</v>
      </c>
      <c r="E429" s="83">
        <v>0</v>
      </c>
      <c r="F429" s="81">
        <f>F428*0.81</f>
        <v>3.24</v>
      </c>
      <c r="G429" s="83">
        <v>0</v>
      </c>
      <c r="H429" s="91">
        <f>H428*0.81</f>
        <v>1.62</v>
      </c>
      <c r="I429" s="25">
        <v>0</v>
      </c>
      <c r="J429" s="81">
        <f>J428*0.81</f>
        <v>1.62</v>
      </c>
      <c r="K429" s="83">
        <v>0</v>
      </c>
      <c r="L429" s="81">
        <v>26.88</v>
      </c>
      <c r="M429" s="83">
        <v>0</v>
      </c>
      <c r="N429" s="81">
        <f>N428*0.81</f>
        <v>1.62</v>
      </c>
      <c r="O429" s="83">
        <v>0</v>
      </c>
      <c r="P429" s="81">
        <f>P428*0.81</f>
        <v>1.62</v>
      </c>
      <c r="Q429" s="82">
        <v>1.637</v>
      </c>
      <c r="R429" s="81">
        <f>R428*0.81</f>
        <v>1.62</v>
      </c>
      <c r="S429" s="83">
        <v>0</v>
      </c>
      <c r="T429" s="81">
        <f>T428*0.81</f>
        <v>1.62</v>
      </c>
      <c r="U429" s="83">
        <v>0</v>
      </c>
      <c r="V429" s="79">
        <v>0</v>
      </c>
      <c r="W429" s="80">
        <v>0</v>
      </c>
    </row>
    <row r="430" spans="1:23" ht="12.75" hidden="1">
      <c r="A430" s="38" t="s">
        <v>19</v>
      </c>
      <c r="B430" s="1" t="s">
        <v>168</v>
      </c>
      <c r="C430" s="65" t="s">
        <v>162</v>
      </c>
      <c r="D430" s="79">
        <v>0</v>
      </c>
      <c r="E430" s="80">
        <v>0</v>
      </c>
      <c r="F430" s="79">
        <v>0</v>
      </c>
      <c r="G430" s="80">
        <v>0</v>
      </c>
      <c r="H430" s="90">
        <v>0</v>
      </c>
      <c r="I430" s="24">
        <v>0</v>
      </c>
      <c r="J430" s="79">
        <v>0</v>
      </c>
      <c r="K430" s="80">
        <v>0</v>
      </c>
      <c r="L430" s="81" t="s">
        <v>422</v>
      </c>
      <c r="M430" s="83">
        <v>0</v>
      </c>
      <c r="N430" s="79">
        <v>0</v>
      </c>
      <c r="O430" s="80">
        <v>0</v>
      </c>
      <c r="P430" s="79">
        <v>0</v>
      </c>
      <c r="Q430" s="80">
        <v>0</v>
      </c>
      <c r="R430" s="79">
        <v>1</v>
      </c>
      <c r="S430" s="80">
        <v>1</v>
      </c>
      <c r="T430" s="79">
        <v>0</v>
      </c>
      <c r="U430" s="80">
        <v>3</v>
      </c>
      <c r="V430" s="79">
        <v>0</v>
      </c>
      <c r="W430" s="80">
        <v>0</v>
      </c>
    </row>
    <row r="431" spans="1:23" ht="12.75" hidden="1">
      <c r="A431" s="39"/>
      <c r="B431" s="2"/>
      <c r="C431" s="66" t="s">
        <v>148</v>
      </c>
      <c r="D431" s="79">
        <v>0</v>
      </c>
      <c r="E431" s="80">
        <v>0</v>
      </c>
      <c r="F431" s="79">
        <v>0</v>
      </c>
      <c r="G431" s="80">
        <v>0</v>
      </c>
      <c r="H431" s="90">
        <v>0</v>
      </c>
      <c r="I431" s="24">
        <v>0</v>
      </c>
      <c r="J431" s="79">
        <v>0</v>
      </c>
      <c r="K431" s="80">
        <v>0</v>
      </c>
      <c r="L431" s="81">
        <v>15</v>
      </c>
      <c r="M431" s="83">
        <v>0</v>
      </c>
      <c r="N431" s="79">
        <v>0</v>
      </c>
      <c r="O431" s="80">
        <v>0</v>
      </c>
      <c r="P431" s="79">
        <v>0</v>
      </c>
      <c r="Q431" s="80">
        <v>0</v>
      </c>
      <c r="R431" s="81">
        <v>4.5</v>
      </c>
      <c r="S431" s="82">
        <v>0.182</v>
      </c>
      <c r="T431" s="79">
        <v>0</v>
      </c>
      <c r="U431" s="82">
        <v>2.275</v>
      </c>
      <c r="V431" s="79">
        <v>0</v>
      </c>
      <c r="W431" s="80">
        <v>0</v>
      </c>
    </row>
    <row r="432" spans="1:23" ht="12.75" hidden="1">
      <c r="A432" s="38" t="s">
        <v>20</v>
      </c>
      <c r="B432" s="1" t="s">
        <v>169</v>
      </c>
      <c r="C432" s="65" t="s">
        <v>162</v>
      </c>
      <c r="D432" s="79">
        <v>0</v>
      </c>
      <c r="E432" s="80">
        <v>0</v>
      </c>
      <c r="F432" s="79">
        <v>1</v>
      </c>
      <c r="G432" s="80">
        <v>0</v>
      </c>
      <c r="H432" s="90">
        <v>0</v>
      </c>
      <c r="I432" s="24">
        <v>0</v>
      </c>
      <c r="J432" s="79">
        <v>0</v>
      </c>
      <c r="K432" s="80">
        <v>0</v>
      </c>
      <c r="L432" s="79">
        <v>0</v>
      </c>
      <c r="M432" s="80">
        <v>0</v>
      </c>
      <c r="N432" s="79">
        <v>0</v>
      </c>
      <c r="O432" s="80">
        <v>0</v>
      </c>
      <c r="P432" s="79">
        <v>1</v>
      </c>
      <c r="Q432" s="80">
        <v>1</v>
      </c>
      <c r="R432" s="79">
        <v>2</v>
      </c>
      <c r="S432" s="80">
        <v>2</v>
      </c>
      <c r="T432" s="79">
        <v>2</v>
      </c>
      <c r="U432" s="80">
        <v>4</v>
      </c>
      <c r="V432" s="79">
        <v>0</v>
      </c>
      <c r="W432" s="80">
        <v>0</v>
      </c>
    </row>
    <row r="433" spans="1:23" ht="12.75" hidden="1">
      <c r="A433" s="39"/>
      <c r="B433" s="2"/>
      <c r="C433" s="66" t="s">
        <v>148</v>
      </c>
      <c r="D433" s="79">
        <v>0</v>
      </c>
      <c r="E433" s="80">
        <v>0</v>
      </c>
      <c r="F433" s="81">
        <v>100</v>
      </c>
      <c r="G433" s="83">
        <v>0</v>
      </c>
      <c r="H433" s="90">
        <v>0</v>
      </c>
      <c r="I433" s="24">
        <v>0</v>
      </c>
      <c r="J433" s="79">
        <v>0</v>
      </c>
      <c r="K433" s="80">
        <v>0</v>
      </c>
      <c r="L433" s="79">
        <v>0</v>
      </c>
      <c r="M433" s="80">
        <v>0</v>
      </c>
      <c r="N433" s="79">
        <v>0</v>
      </c>
      <c r="O433" s="80">
        <v>0</v>
      </c>
      <c r="P433" s="95">
        <v>74.6</v>
      </c>
      <c r="Q433" s="82">
        <v>79.058</v>
      </c>
      <c r="R433" s="81">
        <f>119.3*2</f>
        <v>238.6</v>
      </c>
      <c r="S433" s="82">
        <v>210.164</v>
      </c>
      <c r="T433" s="81">
        <f>132*2</f>
        <v>264</v>
      </c>
      <c r="U433" s="83">
        <v>457.401</v>
      </c>
      <c r="V433" s="79">
        <v>0</v>
      </c>
      <c r="W433" s="80">
        <v>0</v>
      </c>
    </row>
    <row r="434" spans="1:23" ht="12.75" hidden="1">
      <c r="A434" s="38" t="s">
        <v>21</v>
      </c>
      <c r="B434" s="1" t="s">
        <v>170</v>
      </c>
      <c r="C434" s="65" t="s">
        <v>162</v>
      </c>
      <c r="D434" s="79">
        <v>0</v>
      </c>
      <c r="E434" s="80">
        <v>0</v>
      </c>
      <c r="F434" s="79">
        <v>0</v>
      </c>
      <c r="G434" s="80">
        <v>0</v>
      </c>
      <c r="H434" s="79">
        <v>0</v>
      </c>
      <c r="I434" s="111">
        <v>0</v>
      </c>
      <c r="J434" s="79">
        <v>0</v>
      </c>
      <c r="K434" s="80">
        <v>0</v>
      </c>
      <c r="L434" s="79">
        <v>0</v>
      </c>
      <c r="M434" s="80">
        <v>0</v>
      </c>
      <c r="N434" s="79">
        <v>0</v>
      </c>
      <c r="O434" s="80">
        <v>0</v>
      </c>
      <c r="P434" s="79">
        <v>0</v>
      </c>
      <c r="Q434" s="80">
        <v>0</v>
      </c>
      <c r="R434" s="79">
        <v>0</v>
      </c>
      <c r="S434" s="80">
        <v>0</v>
      </c>
      <c r="T434" s="79">
        <v>0</v>
      </c>
      <c r="U434" s="80">
        <v>0</v>
      </c>
      <c r="V434" s="79">
        <v>0</v>
      </c>
      <c r="W434" s="80">
        <v>0</v>
      </c>
    </row>
    <row r="435" spans="1:23" ht="12.75" hidden="1">
      <c r="A435" s="39"/>
      <c r="B435" s="2" t="s">
        <v>171</v>
      </c>
      <c r="C435" s="66" t="s">
        <v>148</v>
      </c>
      <c r="D435" s="79">
        <v>0</v>
      </c>
      <c r="E435" s="80">
        <v>0</v>
      </c>
      <c r="F435" s="79">
        <v>0</v>
      </c>
      <c r="G435" s="80">
        <v>0</v>
      </c>
      <c r="H435" s="79">
        <v>0</v>
      </c>
      <c r="I435" s="24">
        <v>0</v>
      </c>
      <c r="J435" s="79">
        <v>0</v>
      </c>
      <c r="K435" s="80">
        <v>0</v>
      </c>
      <c r="L435" s="79">
        <v>0</v>
      </c>
      <c r="M435" s="80">
        <v>0</v>
      </c>
      <c r="N435" s="79">
        <v>0</v>
      </c>
      <c r="O435" s="80">
        <v>0</v>
      </c>
      <c r="P435" s="79">
        <v>0</v>
      </c>
      <c r="Q435" s="80">
        <v>0</v>
      </c>
      <c r="R435" s="79">
        <v>0</v>
      </c>
      <c r="S435" s="80">
        <v>0</v>
      </c>
      <c r="T435" s="79">
        <v>0</v>
      </c>
      <c r="U435" s="80">
        <v>0</v>
      </c>
      <c r="V435" s="79">
        <v>0</v>
      </c>
      <c r="W435" s="80">
        <v>0</v>
      </c>
    </row>
    <row r="436" spans="1:23" ht="12.75" hidden="1">
      <c r="A436" s="38" t="s">
        <v>22</v>
      </c>
      <c r="B436" s="1" t="s">
        <v>172</v>
      </c>
      <c r="C436" s="65" t="s">
        <v>147</v>
      </c>
      <c r="D436" s="79">
        <v>0</v>
      </c>
      <c r="E436" s="80">
        <v>0</v>
      </c>
      <c r="F436" s="79">
        <v>0</v>
      </c>
      <c r="G436" s="80">
        <v>0</v>
      </c>
      <c r="H436" s="79">
        <v>0</v>
      </c>
      <c r="I436" s="24">
        <v>0</v>
      </c>
      <c r="J436" s="79">
        <v>0</v>
      </c>
      <c r="K436" s="80">
        <v>0</v>
      </c>
      <c r="L436" s="79">
        <v>0</v>
      </c>
      <c r="M436" s="80">
        <v>0</v>
      </c>
      <c r="N436" s="79">
        <v>0</v>
      </c>
      <c r="O436" s="80">
        <v>0</v>
      </c>
      <c r="P436" s="79">
        <v>0</v>
      </c>
      <c r="Q436" s="80">
        <v>0</v>
      </c>
      <c r="R436" s="79">
        <v>0</v>
      </c>
      <c r="S436" s="80">
        <v>0</v>
      </c>
      <c r="T436" s="79">
        <v>0</v>
      </c>
      <c r="U436" s="80">
        <v>0</v>
      </c>
      <c r="V436" s="79">
        <v>0</v>
      </c>
      <c r="W436" s="80">
        <v>0</v>
      </c>
    </row>
    <row r="437" spans="1:23" ht="12.75" hidden="1">
      <c r="A437" s="39"/>
      <c r="B437" s="2"/>
      <c r="C437" s="66" t="s">
        <v>148</v>
      </c>
      <c r="D437" s="79">
        <v>0</v>
      </c>
      <c r="E437" s="80">
        <v>0</v>
      </c>
      <c r="F437" s="79">
        <v>0</v>
      </c>
      <c r="G437" s="80">
        <v>0</v>
      </c>
      <c r="H437" s="79">
        <v>0</v>
      </c>
      <c r="I437" s="24">
        <v>0</v>
      </c>
      <c r="J437" s="79">
        <v>0</v>
      </c>
      <c r="K437" s="80">
        <v>0</v>
      </c>
      <c r="L437" s="79">
        <v>0</v>
      </c>
      <c r="M437" s="80">
        <v>0</v>
      </c>
      <c r="N437" s="79">
        <v>0</v>
      </c>
      <c r="O437" s="80">
        <v>0</v>
      </c>
      <c r="P437" s="79">
        <v>0</v>
      </c>
      <c r="Q437" s="80">
        <v>0</v>
      </c>
      <c r="R437" s="79">
        <v>0</v>
      </c>
      <c r="S437" s="80">
        <v>0</v>
      </c>
      <c r="T437" s="79">
        <v>0</v>
      </c>
      <c r="U437" s="80">
        <v>0</v>
      </c>
      <c r="V437" s="79">
        <v>0</v>
      </c>
      <c r="W437" s="80">
        <v>0</v>
      </c>
    </row>
    <row r="438" spans="1:23" ht="12.75" hidden="1">
      <c r="A438" s="38" t="s">
        <v>23</v>
      </c>
      <c r="B438" s="1" t="s">
        <v>173</v>
      </c>
      <c r="C438" s="65" t="s">
        <v>203</v>
      </c>
      <c r="D438" s="81">
        <f>1.5*3</f>
        <v>4.5</v>
      </c>
      <c r="E438" s="83">
        <v>0</v>
      </c>
      <c r="F438" s="79">
        <v>0</v>
      </c>
      <c r="G438" s="80">
        <v>0</v>
      </c>
      <c r="H438" s="79">
        <v>0</v>
      </c>
      <c r="I438" s="24">
        <v>0</v>
      </c>
      <c r="J438" s="79">
        <v>0</v>
      </c>
      <c r="K438" s="80">
        <v>0</v>
      </c>
      <c r="L438" s="79">
        <v>0</v>
      </c>
      <c r="M438" s="80">
        <v>0</v>
      </c>
      <c r="N438" s="79">
        <v>0</v>
      </c>
      <c r="O438" s="80">
        <v>0</v>
      </c>
      <c r="P438" s="79">
        <v>0</v>
      </c>
      <c r="Q438" s="80">
        <v>0</v>
      </c>
      <c r="R438" s="79">
        <v>30</v>
      </c>
      <c r="S438" s="98">
        <v>18.5</v>
      </c>
      <c r="T438" s="99">
        <v>31</v>
      </c>
      <c r="U438" s="98">
        <v>15</v>
      </c>
      <c r="V438" s="79">
        <v>0</v>
      </c>
      <c r="W438" s="80">
        <v>0</v>
      </c>
    </row>
    <row r="439" spans="1:23" ht="12.75" hidden="1">
      <c r="A439" s="39"/>
      <c r="B439" s="2"/>
      <c r="C439" s="66" t="s">
        <v>148</v>
      </c>
      <c r="D439" s="81">
        <f>D438*0.7</f>
        <v>3.15</v>
      </c>
      <c r="E439" s="83">
        <v>0</v>
      </c>
      <c r="F439" s="79">
        <v>0</v>
      </c>
      <c r="G439" s="80">
        <v>0</v>
      </c>
      <c r="H439" s="79">
        <v>0</v>
      </c>
      <c r="I439" s="24">
        <v>0</v>
      </c>
      <c r="J439" s="79">
        <v>0</v>
      </c>
      <c r="K439" s="80">
        <v>0</v>
      </c>
      <c r="L439" s="79">
        <v>0</v>
      </c>
      <c r="M439" s="80">
        <v>0</v>
      </c>
      <c r="N439" s="79">
        <v>0</v>
      </c>
      <c r="O439" s="80">
        <v>0</v>
      </c>
      <c r="P439" s="79">
        <v>0</v>
      </c>
      <c r="Q439" s="80">
        <v>0</v>
      </c>
      <c r="R439" s="81">
        <v>21</v>
      </c>
      <c r="S439" s="82">
        <v>3.08</v>
      </c>
      <c r="T439" s="81">
        <v>22.2</v>
      </c>
      <c r="U439" s="176">
        <v>9.725999999999999</v>
      </c>
      <c r="V439" s="79">
        <v>0</v>
      </c>
      <c r="W439" s="80">
        <v>0</v>
      </c>
    </row>
    <row r="440" spans="1:23" ht="12.75" hidden="1">
      <c r="A440" s="38" t="s">
        <v>24</v>
      </c>
      <c r="B440" s="1" t="s">
        <v>174</v>
      </c>
      <c r="C440" s="65" t="s">
        <v>162</v>
      </c>
      <c r="D440" s="79">
        <v>0</v>
      </c>
      <c r="E440" s="80">
        <v>0</v>
      </c>
      <c r="F440" s="79">
        <v>0</v>
      </c>
      <c r="G440" s="80">
        <v>0</v>
      </c>
      <c r="H440" s="79">
        <v>0</v>
      </c>
      <c r="I440" s="24">
        <v>0</v>
      </c>
      <c r="J440" s="79">
        <v>0</v>
      </c>
      <c r="K440" s="80">
        <v>0</v>
      </c>
      <c r="L440" s="79">
        <v>0</v>
      </c>
      <c r="M440" s="80">
        <v>0</v>
      </c>
      <c r="N440" s="79">
        <v>0</v>
      </c>
      <c r="O440" s="80">
        <v>0</v>
      </c>
      <c r="P440" s="79">
        <v>0</v>
      </c>
      <c r="Q440" s="80">
        <v>0</v>
      </c>
      <c r="R440" s="79">
        <v>0</v>
      </c>
      <c r="S440" s="80">
        <v>0</v>
      </c>
      <c r="T440" s="79">
        <v>0</v>
      </c>
      <c r="U440" s="80">
        <v>0</v>
      </c>
      <c r="V440" s="79">
        <v>0</v>
      </c>
      <c r="W440" s="80">
        <v>0</v>
      </c>
    </row>
    <row r="441" spans="1:23" ht="12.75" hidden="1">
      <c r="A441" s="39"/>
      <c r="B441" s="2" t="s">
        <v>175</v>
      </c>
      <c r="C441" s="66" t="s">
        <v>148</v>
      </c>
      <c r="D441" s="79">
        <v>0</v>
      </c>
      <c r="E441" s="80">
        <v>0</v>
      </c>
      <c r="F441" s="79">
        <v>0</v>
      </c>
      <c r="G441" s="80">
        <v>0</v>
      </c>
      <c r="H441" s="79">
        <v>0</v>
      </c>
      <c r="I441" s="24">
        <v>0</v>
      </c>
      <c r="J441" s="79">
        <v>0</v>
      </c>
      <c r="K441" s="80">
        <v>0</v>
      </c>
      <c r="L441" s="79">
        <v>0</v>
      </c>
      <c r="M441" s="80">
        <v>0</v>
      </c>
      <c r="N441" s="79">
        <v>0</v>
      </c>
      <c r="O441" s="80">
        <v>0</v>
      </c>
      <c r="P441" s="79">
        <v>0</v>
      </c>
      <c r="Q441" s="80">
        <v>0</v>
      </c>
      <c r="R441" s="79">
        <v>0</v>
      </c>
      <c r="S441" s="80">
        <v>0</v>
      </c>
      <c r="T441" s="79">
        <v>0</v>
      </c>
      <c r="U441" s="80">
        <v>0</v>
      </c>
      <c r="V441" s="79">
        <v>0</v>
      </c>
      <c r="W441" s="80">
        <v>0</v>
      </c>
    </row>
    <row r="442" spans="1:23" ht="12.75" hidden="1">
      <c r="A442" s="38" t="s">
        <v>33</v>
      </c>
      <c r="B442" s="1" t="s">
        <v>176</v>
      </c>
      <c r="C442" s="65" t="s">
        <v>177</v>
      </c>
      <c r="D442" s="79">
        <v>0</v>
      </c>
      <c r="E442" s="80">
        <v>0</v>
      </c>
      <c r="F442" s="79">
        <v>0</v>
      </c>
      <c r="G442" s="80">
        <v>0</v>
      </c>
      <c r="H442" s="79">
        <v>0</v>
      </c>
      <c r="I442" s="24">
        <v>0</v>
      </c>
      <c r="J442" s="79">
        <v>0</v>
      </c>
      <c r="K442" s="80">
        <v>0</v>
      </c>
      <c r="L442" s="79">
        <v>0</v>
      </c>
      <c r="M442" s="80">
        <v>0</v>
      </c>
      <c r="N442" s="79">
        <v>0</v>
      </c>
      <c r="O442" s="80">
        <v>0</v>
      </c>
      <c r="P442" s="79">
        <v>0</v>
      </c>
      <c r="Q442" s="80">
        <v>0</v>
      </c>
      <c r="R442" s="79">
        <v>0</v>
      </c>
      <c r="S442" s="80">
        <v>0</v>
      </c>
      <c r="T442" s="79">
        <v>0</v>
      </c>
      <c r="U442" s="80">
        <v>0</v>
      </c>
      <c r="V442" s="102">
        <v>20</v>
      </c>
      <c r="W442" s="103">
        <v>0</v>
      </c>
    </row>
    <row r="443" spans="1:23" ht="12.75" hidden="1">
      <c r="A443" s="39"/>
      <c r="B443" s="2"/>
      <c r="C443" s="66" t="s">
        <v>148</v>
      </c>
      <c r="D443" s="79">
        <v>0</v>
      </c>
      <c r="E443" s="80">
        <v>0</v>
      </c>
      <c r="F443" s="79">
        <v>0</v>
      </c>
      <c r="G443" s="80">
        <v>0</v>
      </c>
      <c r="H443" s="79">
        <v>0</v>
      </c>
      <c r="I443" s="24">
        <v>0</v>
      </c>
      <c r="J443" s="79">
        <v>0</v>
      </c>
      <c r="K443" s="80">
        <v>0</v>
      </c>
      <c r="L443" s="79">
        <v>0</v>
      </c>
      <c r="M443" s="80">
        <v>0</v>
      </c>
      <c r="N443" s="79">
        <v>0</v>
      </c>
      <c r="O443" s="80">
        <v>0</v>
      </c>
      <c r="P443" s="79">
        <v>0</v>
      </c>
      <c r="Q443" s="80">
        <v>0</v>
      </c>
      <c r="R443" s="79">
        <v>0</v>
      </c>
      <c r="S443" s="80">
        <v>0</v>
      </c>
      <c r="T443" s="79">
        <v>0</v>
      </c>
      <c r="U443" s="80">
        <v>0</v>
      </c>
      <c r="V443" s="81">
        <v>17</v>
      </c>
      <c r="W443" s="176">
        <v>0</v>
      </c>
    </row>
    <row r="444" spans="1:23" ht="12.75" hidden="1">
      <c r="A444" s="38" t="s">
        <v>178</v>
      </c>
      <c r="B444" s="1" t="s">
        <v>179</v>
      </c>
      <c r="C444" s="65" t="s">
        <v>177</v>
      </c>
      <c r="D444" s="79">
        <v>0</v>
      </c>
      <c r="E444" s="80">
        <v>0</v>
      </c>
      <c r="F444" s="79">
        <v>0</v>
      </c>
      <c r="G444" s="80">
        <v>0</v>
      </c>
      <c r="H444" s="79">
        <v>0</v>
      </c>
      <c r="I444" s="24">
        <v>0</v>
      </c>
      <c r="J444" s="79">
        <v>0</v>
      </c>
      <c r="K444" s="80">
        <v>0</v>
      </c>
      <c r="L444" s="79">
        <v>0</v>
      </c>
      <c r="M444" s="98">
        <v>1.2</v>
      </c>
      <c r="N444" s="79">
        <v>0</v>
      </c>
      <c r="O444" s="98">
        <v>20.6</v>
      </c>
      <c r="P444" s="79">
        <v>0</v>
      </c>
      <c r="Q444" s="80">
        <v>0</v>
      </c>
      <c r="R444" s="79">
        <v>0</v>
      </c>
      <c r="S444" s="98">
        <v>3.5</v>
      </c>
      <c r="T444" s="79">
        <v>0</v>
      </c>
      <c r="U444" s="80">
        <v>0</v>
      </c>
      <c r="V444" s="79">
        <v>0</v>
      </c>
      <c r="W444" s="98">
        <v>4</v>
      </c>
    </row>
    <row r="445" spans="1:23" ht="12.75" hidden="1">
      <c r="A445" s="39"/>
      <c r="B445" s="2"/>
      <c r="C445" s="66" t="s">
        <v>148</v>
      </c>
      <c r="D445" s="79">
        <v>0</v>
      </c>
      <c r="E445" s="80">
        <v>0</v>
      </c>
      <c r="F445" s="79">
        <v>0</v>
      </c>
      <c r="G445" s="80">
        <v>0</v>
      </c>
      <c r="H445" s="79">
        <v>0</v>
      </c>
      <c r="I445" s="24">
        <v>0</v>
      </c>
      <c r="J445" s="79">
        <v>0</v>
      </c>
      <c r="K445" s="80">
        <v>0</v>
      </c>
      <c r="L445" s="79">
        <v>0</v>
      </c>
      <c r="M445" s="82">
        <v>3.885</v>
      </c>
      <c r="N445" s="79">
        <v>0</v>
      </c>
      <c r="O445" s="82">
        <v>26.06</v>
      </c>
      <c r="P445" s="79">
        <v>0</v>
      </c>
      <c r="Q445" s="80">
        <v>0</v>
      </c>
      <c r="R445" s="79">
        <v>0</v>
      </c>
      <c r="S445" s="82">
        <v>3.325</v>
      </c>
      <c r="T445" s="79">
        <v>0</v>
      </c>
      <c r="U445" s="80">
        <v>0</v>
      </c>
      <c r="V445" s="79">
        <v>0</v>
      </c>
      <c r="W445" s="82">
        <v>6.584</v>
      </c>
    </row>
    <row r="446" spans="1:23" ht="12.75" hidden="1">
      <c r="A446" s="38" t="s">
        <v>181</v>
      </c>
      <c r="B446" s="1" t="s">
        <v>180</v>
      </c>
      <c r="C446" s="65" t="s">
        <v>177</v>
      </c>
      <c r="D446" s="79">
        <v>0</v>
      </c>
      <c r="E446" s="80">
        <v>0.5</v>
      </c>
      <c r="F446" s="79">
        <v>10</v>
      </c>
      <c r="G446" s="176">
        <v>3</v>
      </c>
      <c r="H446" s="79">
        <v>0</v>
      </c>
      <c r="I446" s="24">
        <v>0</v>
      </c>
      <c r="J446" s="79">
        <v>0</v>
      </c>
      <c r="K446" s="80">
        <v>0</v>
      </c>
      <c r="L446" s="79">
        <v>0</v>
      </c>
      <c r="M446" s="98">
        <v>3.5</v>
      </c>
      <c r="N446" s="79">
        <v>10</v>
      </c>
      <c r="O446" s="83">
        <v>0.5</v>
      </c>
      <c r="P446" s="79">
        <v>0</v>
      </c>
      <c r="Q446" s="176">
        <v>0.5</v>
      </c>
      <c r="R446" s="79">
        <v>0</v>
      </c>
      <c r="S446" s="98">
        <v>5</v>
      </c>
      <c r="T446" s="79">
        <v>0</v>
      </c>
      <c r="U446" s="176">
        <v>0.5</v>
      </c>
      <c r="V446" s="79">
        <v>0</v>
      </c>
      <c r="W446" s="98">
        <v>2.5</v>
      </c>
    </row>
    <row r="447" spans="1:23" ht="12.75" hidden="1">
      <c r="A447" s="39"/>
      <c r="B447" s="2"/>
      <c r="C447" s="66" t="s">
        <v>148</v>
      </c>
      <c r="D447" s="79">
        <v>0</v>
      </c>
      <c r="E447" s="82">
        <v>0.288</v>
      </c>
      <c r="F447" s="81">
        <f>F446*0.85</f>
        <v>8.5</v>
      </c>
      <c r="G447" s="176" t="s">
        <v>629</v>
      </c>
      <c r="H447" s="79">
        <v>0</v>
      </c>
      <c r="I447" s="24">
        <v>0</v>
      </c>
      <c r="J447" s="79">
        <v>0</v>
      </c>
      <c r="K447" s="80">
        <v>0</v>
      </c>
      <c r="L447" s="79">
        <v>0</v>
      </c>
      <c r="M447" s="82">
        <v>2.726</v>
      </c>
      <c r="N447" s="81">
        <f>N446*0.85</f>
        <v>8.5</v>
      </c>
      <c r="O447" s="82">
        <v>1.062</v>
      </c>
      <c r="P447" s="79">
        <v>0</v>
      </c>
      <c r="Q447" s="176">
        <v>0.658</v>
      </c>
      <c r="R447" s="79">
        <v>0</v>
      </c>
      <c r="S447" s="82">
        <v>3.982</v>
      </c>
      <c r="T447" s="79">
        <v>0</v>
      </c>
      <c r="U447" s="82">
        <v>1.022</v>
      </c>
      <c r="V447" s="79">
        <v>0</v>
      </c>
      <c r="W447" s="82">
        <v>1.943</v>
      </c>
    </row>
    <row r="448" spans="1:23" ht="12.75" hidden="1">
      <c r="A448" s="38" t="s">
        <v>183</v>
      </c>
      <c r="B448" s="1" t="s">
        <v>182</v>
      </c>
      <c r="C448" s="65" t="s">
        <v>177</v>
      </c>
      <c r="D448" s="79">
        <v>0</v>
      </c>
      <c r="E448" s="80">
        <v>0</v>
      </c>
      <c r="F448" s="79">
        <v>0</v>
      </c>
      <c r="G448" s="80">
        <v>3</v>
      </c>
      <c r="H448" s="79">
        <v>0</v>
      </c>
      <c r="I448" s="24">
        <v>0</v>
      </c>
      <c r="J448" s="79">
        <v>0</v>
      </c>
      <c r="K448" s="80">
        <v>0</v>
      </c>
      <c r="L448" s="79">
        <v>0</v>
      </c>
      <c r="M448" s="80">
        <v>0</v>
      </c>
      <c r="N448" s="79">
        <v>0</v>
      </c>
      <c r="O448" s="80">
        <v>0</v>
      </c>
      <c r="P448" s="79">
        <v>0</v>
      </c>
      <c r="Q448" s="98">
        <v>2.5</v>
      </c>
      <c r="R448" s="79">
        <v>15</v>
      </c>
      <c r="S448" s="176">
        <v>24.5</v>
      </c>
      <c r="T448" s="79">
        <v>15</v>
      </c>
      <c r="U448" s="98">
        <v>50.5</v>
      </c>
      <c r="V448" s="79">
        <v>0</v>
      </c>
      <c r="W448" s="80">
        <v>0</v>
      </c>
    </row>
    <row r="449" spans="1:23" ht="12.75" hidden="1">
      <c r="A449" s="39"/>
      <c r="B449" s="2"/>
      <c r="C449" s="66" t="s">
        <v>148</v>
      </c>
      <c r="D449" s="79">
        <v>0</v>
      </c>
      <c r="E449" s="82">
        <v>0</v>
      </c>
      <c r="F449" s="79">
        <v>0</v>
      </c>
      <c r="G449" s="176">
        <v>4.305</v>
      </c>
      <c r="H449" s="79">
        <v>0</v>
      </c>
      <c r="I449" s="24">
        <v>0</v>
      </c>
      <c r="J449" s="79">
        <v>0</v>
      </c>
      <c r="K449" s="80">
        <v>0</v>
      </c>
      <c r="L449" s="79">
        <v>0</v>
      </c>
      <c r="M449" s="80">
        <v>0</v>
      </c>
      <c r="N449" s="79">
        <v>0</v>
      </c>
      <c r="O449" s="80">
        <v>0</v>
      </c>
      <c r="P449" s="79">
        <v>0</v>
      </c>
      <c r="Q449" s="82">
        <v>3.1689999999999996</v>
      </c>
      <c r="R449" s="81">
        <v>8.25</v>
      </c>
      <c r="S449" s="176" t="s">
        <v>978</v>
      </c>
      <c r="T449" s="81">
        <v>8.25</v>
      </c>
      <c r="U449" s="82">
        <v>28.655</v>
      </c>
      <c r="V449" s="79">
        <v>0</v>
      </c>
      <c r="W449" s="80">
        <v>0</v>
      </c>
    </row>
    <row r="450" spans="1:23" ht="12.75" hidden="1">
      <c r="A450" s="38" t="s">
        <v>184</v>
      </c>
      <c r="B450" s="1" t="s">
        <v>186</v>
      </c>
      <c r="C450" s="65" t="s">
        <v>162</v>
      </c>
      <c r="D450" s="79">
        <v>0</v>
      </c>
      <c r="E450" s="80">
        <v>0</v>
      </c>
      <c r="F450" s="79">
        <v>0</v>
      </c>
      <c r="G450" s="80">
        <v>0</v>
      </c>
      <c r="H450" s="79">
        <v>0</v>
      </c>
      <c r="I450" s="24">
        <v>0</v>
      </c>
      <c r="J450" s="79">
        <v>0</v>
      </c>
      <c r="K450" s="80">
        <v>0</v>
      </c>
      <c r="L450" s="79">
        <v>0</v>
      </c>
      <c r="M450" s="80">
        <v>0</v>
      </c>
      <c r="N450" s="79">
        <v>0</v>
      </c>
      <c r="O450" s="80">
        <v>0</v>
      </c>
      <c r="P450" s="79">
        <v>0</v>
      </c>
      <c r="Q450" s="80">
        <v>0</v>
      </c>
      <c r="R450" s="79">
        <v>0</v>
      </c>
      <c r="S450" s="80">
        <v>0</v>
      </c>
      <c r="T450" s="79">
        <v>0</v>
      </c>
      <c r="U450" s="80">
        <v>0</v>
      </c>
      <c r="V450" s="79">
        <v>0</v>
      </c>
      <c r="W450" s="80">
        <v>0</v>
      </c>
    </row>
    <row r="451" spans="1:23" ht="12.75" hidden="1">
      <c r="A451" s="39"/>
      <c r="B451" s="2"/>
      <c r="C451" s="66" t="s">
        <v>148</v>
      </c>
      <c r="D451" s="79">
        <v>0</v>
      </c>
      <c r="E451" s="82">
        <v>0</v>
      </c>
      <c r="F451" s="79">
        <v>0</v>
      </c>
      <c r="G451" s="80">
        <v>0</v>
      </c>
      <c r="H451" s="79">
        <v>0</v>
      </c>
      <c r="I451" s="24">
        <v>0</v>
      </c>
      <c r="J451" s="79">
        <v>0</v>
      </c>
      <c r="K451" s="80">
        <v>0</v>
      </c>
      <c r="L451" s="79">
        <v>0</v>
      </c>
      <c r="M451" s="80">
        <v>0</v>
      </c>
      <c r="N451" s="79">
        <v>0</v>
      </c>
      <c r="O451" s="80">
        <v>0</v>
      </c>
      <c r="P451" s="79">
        <v>0</v>
      </c>
      <c r="Q451" s="80">
        <v>0</v>
      </c>
      <c r="R451" s="79">
        <v>0</v>
      </c>
      <c r="S451" s="80">
        <v>0</v>
      </c>
      <c r="T451" s="79">
        <v>0</v>
      </c>
      <c r="U451" s="80">
        <v>0</v>
      </c>
      <c r="V451" s="79">
        <v>0</v>
      </c>
      <c r="W451" s="80">
        <v>0</v>
      </c>
    </row>
    <row r="452" spans="1:23" ht="12.75" hidden="1">
      <c r="A452" s="38" t="s">
        <v>185</v>
      </c>
      <c r="B452" s="1" t="s">
        <v>188</v>
      </c>
      <c r="C452" s="65" t="s">
        <v>162</v>
      </c>
      <c r="D452" s="79">
        <f>10+5+3</f>
        <v>18</v>
      </c>
      <c r="E452" s="80">
        <v>17</v>
      </c>
      <c r="F452" s="79">
        <f>15+5+7</f>
        <v>27</v>
      </c>
      <c r="G452" s="80">
        <v>9</v>
      </c>
      <c r="H452" s="79">
        <f>10+5+3</f>
        <v>18</v>
      </c>
      <c r="I452" s="24">
        <v>7</v>
      </c>
      <c r="J452" s="79">
        <f>10+5+3</f>
        <v>18</v>
      </c>
      <c r="K452" s="80">
        <v>4</v>
      </c>
      <c r="L452" s="79">
        <v>20</v>
      </c>
      <c r="M452" s="80">
        <v>12</v>
      </c>
      <c r="N452" s="79">
        <f>10+5+5</f>
        <v>20</v>
      </c>
      <c r="O452" s="80">
        <v>10</v>
      </c>
      <c r="P452" s="79">
        <f>10+5+7</f>
        <v>22</v>
      </c>
      <c r="Q452" s="80">
        <v>17</v>
      </c>
      <c r="R452" s="79">
        <f>10+9+10+10</f>
        <v>39</v>
      </c>
      <c r="S452" s="80">
        <v>20</v>
      </c>
      <c r="T452" s="79">
        <f>20+9+10</f>
        <v>39</v>
      </c>
      <c r="U452" s="80">
        <v>30</v>
      </c>
      <c r="V452" s="102">
        <v>39</v>
      </c>
      <c r="W452" s="103">
        <v>7</v>
      </c>
    </row>
    <row r="453" spans="1:23" ht="12.75" hidden="1">
      <c r="A453" s="39"/>
      <c r="B453" s="2"/>
      <c r="C453" s="66" t="s">
        <v>148</v>
      </c>
      <c r="D453" s="81">
        <v>30.85</v>
      </c>
      <c r="E453" s="82">
        <v>9.197000000000001</v>
      </c>
      <c r="F453" s="81">
        <f>22*0.45+5*2.16</f>
        <v>20.700000000000003</v>
      </c>
      <c r="G453" s="82">
        <v>4.411</v>
      </c>
      <c r="H453" s="81">
        <v>30.85</v>
      </c>
      <c r="I453" s="29">
        <v>4.734</v>
      </c>
      <c r="J453" s="81">
        <v>30.85</v>
      </c>
      <c r="K453" s="82">
        <v>2.998</v>
      </c>
      <c r="L453" s="81">
        <v>17.55</v>
      </c>
      <c r="M453" s="82">
        <v>6.783</v>
      </c>
      <c r="N453" s="81">
        <v>23.23</v>
      </c>
      <c r="O453" s="82">
        <v>5.457</v>
      </c>
      <c r="P453" s="81">
        <f>17*0.45+5*2.16</f>
        <v>18.450000000000003</v>
      </c>
      <c r="Q453" s="82">
        <v>10.224</v>
      </c>
      <c r="R453" s="81">
        <f>30*0.45+9*2.16</f>
        <v>32.94</v>
      </c>
      <c r="S453" s="82">
        <v>12.485</v>
      </c>
      <c r="T453" s="81">
        <f>30*0.45+9*2.16</f>
        <v>32.94</v>
      </c>
      <c r="U453" s="82">
        <v>28.841</v>
      </c>
      <c r="V453" s="102">
        <v>32.94</v>
      </c>
      <c r="W453" s="103">
        <v>5.318</v>
      </c>
    </row>
    <row r="454" spans="1:23" ht="12.75" hidden="1">
      <c r="A454" s="38" t="s">
        <v>187</v>
      </c>
      <c r="B454" s="1" t="s">
        <v>190</v>
      </c>
      <c r="C454" s="65" t="s">
        <v>177</v>
      </c>
      <c r="D454" s="79">
        <v>0</v>
      </c>
      <c r="E454" s="80">
        <v>0</v>
      </c>
      <c r="F454" s="79">
        <v>0</v>
      </c>
      <c r="G454" s="80">
        <v>0</v>
      </c>
      <c r="H454" s="79">
        <v>0</v>
      </c>
      <c r="I454" s="24">
        <v>0</v>
      </c>
      <c r="J454" s="79">
        <v>0</v>
      </c>
      <c r="K454" s="80">
        <v>0</v>
      </c>
      <c r="L454" s="79">
        <v>0</v>
      </c>
      <c r="M454" s="80">
        <v>0</v>
      </c>
      <c r="N454" s="79">
        <v>0</v>
      </c>
      <c r="O454" s="80">
        <v>0</v>
      </c>
      <c r="P454" s="79">
        <v>0</v>
      </c>
      <c r="Q454" s="80">
        <v>0</v>
      </c>
      <c r="R454" s="79">
        <v>0</v>
      </c>
      <c r="S454" s="80">
        <v>0</v>
      </c>
      <c r="T454" s="79">
        <v>0</v>
      </c>
      <c r="U454" s="80">
        <v>0</v>
      </c>
      <c r="V454" s="79">
        <v>0</v>
      </c>
      <c r="W454" s="80">
        <v>0</v>
      </c>
    </row>
    <row r="455" spans="1:23" ht="12.75" hidden="1">
      <c r="A455" s="39"/>
      <c r="B455" s="2"/>
      <c r="C455" s="66" t="s">
        <v>148</v>
      </c>
      <c r="D455" s="79">
        <v>0</v>
      </c>
      <c r="E455" s="80">
        <v>0</v>
      </c>
      <c r="F455" s="79">
        <v>0</v>
      </c>
      <c r="G455" s="80">
        <v>0</v>
      </c>
      <c r="H455" s="79">
        <v>0</v>
      </c>
      <c r="I455" s="24">
        <v>0</v>
      </c>
      <c r="J455" s="79">
        <v>0</v>
      </c>
      <c r="K455" s="80">
        <v>0</v>
      </c>
      <c r="L455" s="79">
        <v>0</v>
      </c>
      <c r="M455" s="80">
        <v>0</v>
      </c>
      <c r="N455" s="79">
        <v>0</v>
      </c>
      <c r="O455" s="80">
        <v>0</v>
      </c>
      <c r="P455" s="79">
        <v>0</v>
      </c>
      <c r="Q455" s="80">
        <v>0</v>
      </c>
      <c r="R455" s="79">
        <v>0</v>
      </c>
      <c r="S455" s="80">
        <v>0</v>
      </c>
      <c r="T455" s="79">
        <v>0</v>
      </c>
      <c r="U455" s="80">
        <v>0</v>
      </c>
      <c r="V455" s="79">
        <v>0</v>
      </c>
      <c r="W455" s="80">
        <v>0</v>
      </c>
    </row>
    <row r="456" spans="1:23" ht="12.75" hidden="1">
      <c r="A456" s="38" t="s">
        <v>189</v>
      </c>
      <c r="B456" s="1" t="s">
        <v>192</v>
      </c>
      <c r="C456" s="65" t="s">
        <v>162</v>
      </c>
      <c r="D456" s="79">
        <v>0</v>
      </c>
      <c r="E456" s="80">
        <v>0</v>
      </c>
      <c r="F456" s="79">
        <v>0</v>
      </c>
      <c r="G456" s="80">
        <v>18</v>
      </c>
      <c r="H456" s="79">
        <v>0</v>
      </c>
      <c r="I456" s="24">
        <v>0</v>
      </c>
      <c r="J456" s="79">
        <v>0</v>
      </c>
      <c r="K456" s="80">
        <v>0</v>
      </c>
      <c r="L456" s="79">
        <v>0</v>
      </c>
      <c r="M456" s="80">
        <v>9</v>
      </c>
      <c r="N456" s="79">
        <v>0</v>
      </c>
      <c r="O456" s="80">
        <v>4</v>
      </c>
      <c r="P456" s="79">
        <v>0</v>
      </c>
      <c r="Q456" s="80">
        <v>1</v>
      </c>
      <c r="R456" s="79">
        <v>0</v>
      </c>
      <c r="S456" s="80">
        <v>30</v>
      </c>
      <c r="T456" s="79">
        <v>0</v>
      </c>
      <c r="U456" s="80">
        <v>43</v>
      </c>
      <c r="V456" s="79">
        <v>0</v>
      </c>
      <c r="W456" s="80">
        <v>0</v>
      </c>
    </row>
    <row r="457" spans="1:23" ht="12.75" hidden="1">
      <c r="A457" s="39"/>
      <c r="B457" s="2" t="s">
        <v>193</v>
      </c>
      <c r="C457" s="66" t="s">
        <v>148</v>
      </c>
      <c r="D457" s="79">
        <v>0</v>
      </c>
      <c r="E457" s="82">
        <v>0</v>
      </c>
      <c r="F457" s="79">
        <v>0</v>
      </c>
      <c r="G457" s="82">
        <v>11.444</v>
      </c>
      <c r="H457" s="79">
        <v>0</v>
      </c>
      <c r="I457" s="24">
        <v>0</v>
      </c>
      <c r="J457" s="79">
        <v>0</v>
      </c>
      <c r="K457" s="80">
        <v>0</v>
      </c>
      <c r="L457" s="79">
        <v>0</v>
      </c>
      <c r="M457" s="82">
        <v>7.16</v>
      </c>
      <c r="N457" s="79">
        <v>0</v>
      </c>
      <c r="O457" s="82">
        <v>0.282</v>
      </c>
      <c r="P457" s="79">
        <v>0</v>
      </c>
      <c r="Q457" s="176">
        <v>1.2</v>
      </c>
      <c r="R457" s="79">
        <v>0</v>
      </c>
      <c r="S457" s="82">
        <v>11.435</v>
      </c>
      <c r="T457" s="79">
        <v>0</v>
      </c>
      <c r="U457" s="82">
        <v>11.553999999999998</v>
      </c>
      <c r="V457" s="79">
        <v>0</v>
      </c>
      <c r="W457" s="80">
        <v>0</v>
      </c>
    </row>
    <row r="458" spans="1:23" ht="12.75" hidden="1">
      <c r="A458" s="38" t="s">
        <v>191</v>
      </c>
      <c r="B458" s="1" t="s">
        <v>195</v>
      </c>
      <c r="C458" s="65" t="s">
        <v>162</v>
      </c>
      <c r="D458" s="79">
        <v>0</v>
      </c>
      <c r="E458" s="80">
        <v>0</v>
      </c>
      <c r="F458" s="79">
        <v>0</v>
      </c>
      <c r="G458" s="80">
        <v>0</v>
      </c>
      <c r="H458" s="79">
        <v>0</v>
      </c>
      <c r="I458" s="24">
        <v>0</v>
      </c>
      <c r="J458" s="79">
        <v>0</v>
      </c>
      <c r="K458" s="80">
        <v>0</v>
      </c>
      <c r="L458" s="79">
        <v>0</v>
      </c>
      <c r="M458" s="80">
        <v>0</v>
      </c>
      <c r="N458" s="79">
        <v>0</v>
      </c>
      <c r="O458" s="80">
        <v>0</v>
      </c>
      <c r="P458" s="79">
        <v>0</v>
      </c>
      <c r="Q458" s="80">
        <v>0</v>
      </c>
      <c r="R458" s="79">
        <v>1</v>
      </c>
      <c r="S458" s="80">
        <v>3</v>
      </c>
      <c r="T458" s="79">
        <v>1</v>
      </c>
      <c r="U458" s="80">
        <v>1</v>
      </c>
      <c r="V458" s="79">
        <v>0</v>
      </c>
      <c r="W458" s="80">
        <v>0</v>
      </c>
    </row>
    <row r="459" spans="1:23" ht="12.75" hidden="1">
      <c r="A459" s="39"/>
      <c r="B459" s="2"/>
      <c r="C459" s="66" t="s">
        <v>148</v>
      </c>
      <c r="D459" s="79">
        <v>0</v>
      </c>
      <c r="E459" s="80">
        <v>0</v>
      </c>
      <c r="F459" s="79">
        <v>0</v>
      </c>
      <c r="G459" s="80">
        <v>0</v>
      </c>
      <c r="H459" s="79">
        <v>0</v>
      </c>
      <c r="I459" s="24">
        <v>0</v>
      </c>
      <c r="J459" s="79">
        <v>0</v>
      </c>
      <c r="K459" s="80">
        <v>0</v>
      </c>
      <c r="L459" s="79">
        <v>0</v>
      </c>
      <c r="M459" s="80">
        <v>0</v>
      </c>
      <c r="N459" s="79">
        <v>0</v>
      </c>
      <c r="O459" s="80">
        <v>0</v>
      </c>
      <c r="P459" s="79">
        <v>0</v>
      </c>
      <c r="Q459" s="80">
        <v>0</v>
      </c>
      <c r="R459" s="81">
        <v>1</v>
      </c>
      <c r="S459" s="82">
        <v>5.658</v>
      </c>
      <c r="T459" s="81">
        <v>1</v>
      </c>
      <c r="U459" s="83">
        <v>2.479</v>
      </c>
      <c r="V459" s="79">
        <v>0</v>
      </c>
      <c r="W459" s="80">
        <v>0</v>
      </c>
    </row>
    <row r="460" spans="1:23" ht="12.75" hidden="1">
      <c r="A460" s="39" t="s">
        <v>194</v>
      </c>
      <c r="B460" s="2" t="s">
        <v>212</v>
      </c>
      <c r="C460" s="66" t="s">
        <v>5</v>
      </c>
      <c r="D460" s="79">
        <v>0</v>
      </c>
      <c r="E460" s="80">
        <v>0</v>
      </c>
      <c r="F460" s="79">
        <v>0</v>
      </c>
      <c r="G460" s="80">
        <v>0</v>
      </c>
      <c r="H460" s="79">
        <v>0</v>
      </c>
      <c r="I460" s="24"/>
      <c r="J460" s="79">
        <v>0</v>
      </c>
      <c r="K460" s="80"/>
      <c r="L460" s="79">
        <v>0</v>
      </c>
      <c r="M460" s="80">
        <v>0</v>
      </c>
      <c r="N460" s="79">
        <v>0</v>
      </c>
      <c r="O460" s="80">
        <v>0</v>
      </c>
      <c r="P460" s="79">
        <v>0</v>
      </c>
      <c r="Q460" s="80"/>
      <c r="R460" s="79">
        <v>0</v>
      </c>
      <c r="S460" s="80">
        <v>0</v>
      </c>
      <c r="T460" s="79">
        <v>0</v>
      </c>
      <c r="U460" s="80">
        <v>0</v>
      </c>
      <c r="V460" s="79">
        <v>0</v>
      </c>
      <c r="W460" s="80">
        <v>0</v>
      </c>
    </row>
    <row r="461" spans="1:23" ht="12.75" hidden="1">
      <c r="A461" s="39"/>
      <c r="B461" s="2" t="s">
        <v>214</v>
      </c>
      <c r="C461" s="66" t="s">
        <v>148</v>
      </c>
      <c r="D461" s="79">
        <v>0</v>
      </c>
      <c r="E461" s="80">
        <v>0</v>
      </c>
      <c r="F461" s="79">
        <v>0</v>
      </c>
      <c r="G461" s="80">
        <v>0</v>
      </c>
      <c r="H461" s="79">
        <v>0</v>
      </c>
      <c r="I461" s="24"/>
      <c r="J461" s="79">
        <v>0</v>
      </c>
      <c r="K461" s="80"/>
      <c r="L461" s="79">
        <v>0</v>
      </c>
      <c r="M461" s="80">
        <v>0</v>
      </c>
      <c r="N461" s="79">
        <v>0</v>
      </c>
      <c r="O461" s="80">
        <v>0</v>
      </c>
      <c r="P461" s="79">
        <v>0</v>
      </c>
      <c r="Q461" s="80"/>
      <c r="R461" s="79">
        <v>0</v>
      </c>
      <c r="S461" s="80">
        <v>0</v>
      </c>
      <c r="T461" s="79">
        <v>0</v>
      </c>
      <c r="U461" s="80">
        <v>0</v>
      </c>
      <c r="V461" s="79">
        <v>0</v>
      </c>
      <c r="W461" s="80">
        <v>0</v>
      </c>
    </row>
    <row r="462" spans="1:23" ht="12.75" hidden="1">
      <c r="A462" s="51" t="s">
        <v>196</v>
      </c>
      <c r="B462" s="3" t="s">
        <v>197</v>
      </c>
      <c r="C462" s="22" t="s">
        <v>148</v>
      </c>
      <c r="D462" s="79">
        <v>0</v>
      </c>
      <c r="E462" s="80">
        <v>0</v>
      </c>
      <c r="F462" s="79">
        <v>0</v>
      </c>
      <c r="G462" s="80">
        <v>0</v>
      </c>
      <c r="H462" s="79">
        <v>0</v>
      </c>
      <c r="I462" s="24"/>
      <c r="J462" s="79">
        <v>0</v>
      </c>
      <c r="K462" s="80"/>
      <c r="L462" s="79">
        <v>0</v>
      </c>
      <c r="M462" s="80">
        <v>5.663</v>
      </c>
      <c r="N462" s="79">
        <v>0</v>
      </c>
      <c r="O462" s="80">
        <v>0</v>
      </c>
      <c r="P462" s="79">
        <v>0</v>
      </c>
      <c r="Q462" s="80"/>
      <c r="R462" s="79">
        <v>0</v>
      </c>
      <c r="S462" s="80">
        <v>0</v>
      </c>
      <c r="T462" s="79">
        <v>0</v>
      </c>
      <c r="U462" s="80">
        <v>0</v>
      </c>
      <c r="V462" s="79">
        <v>0</v>
      </c>
      <c r="W462" s="80">
        <v>0</v>
      </c>
    </row>
    <row r="463" spans="1:23" ht="76.5" hidden="1">
      <c r="A463" s="51" t="s">
        <v>411</v>
      </c>
      <c r="B463" s="301" t="s">
        <v>465</v>
      </c>
      <c r="C463" s="22" t="s">
        <v>412</v>
      </c>
      <c r="D463" s="84" t="s">
        <v>451</v>
      </c>
      <c r="E463" s="85" t="s">
        <v>452</v>
      </c>
      <c r="F463" s="79">
        <v>8</v>
      </c>
      <c r="G463" s="80" t="s">
        <v>546</v>
      </c>
      <c r="H463" s="84" t="s">
        <v>451</v>
      </c>
      <c r="I463" s="108" t="s">
        <v>453</v>
      </c>
      <c r="J463" s="84" t="s">
        <v>451</v>
      </c>
      <c r="K463" s="85" t="s">
        <v>454</v>
      </c>
      <c r="L463" s="79">
        <v>1</v>
      </c>
      <c r="M463" s="80">
        <v>0</v>
      </c>
      <c r="N463" s="81">
        <v>2</v>
      </c>
      <c r="O463" s="83">
        <v>0</v>
      </c>
      <c r="P463" s="84" t="s">
        <v>455</v>
      </c>
      <c r="Q463" s="104" t="s">
        <v>456</v>
      </c>
      <c r="R463" s="79">
        <v>0</v>
      </c>
      <c r="S463" s="80">
        <v>0</v>
      </c>
      <c r="T463" s="79">
        <v>0</v>
      </c>
      <c r="U463" s="80">
        <v>0</v>
      </c>
      <c r="V463" s="79">
        <v>0</v>
      </c>
      <c r="W463" s="80">
        <v>0</v>
      </c>
    </row>
    <row r="464" spans="1:23" ht="13.5" hidden="1" thickBot="1">
      <c r="A464" s="51"/>
      <c r="B464" s="313"/>
      <c r="C464" s="65" t="s">
        <v>148</v>
      </c>
      <c r="D464" s="147">
        <f>4*5*0.32+4*0.8</f>
        <v>9.600000000000001</v>
      </c>
      <c r="E464" s="195">
        <v>2.235</v>
      </c>
      <c r="F464" s="147">
        <f>8*5*0.32+8*0.8</f>
        <v>19.200000000000003</v>
      </c>
      <c r="G464" s="195">
        <v>15.801</v>
      </c>
      <c r="H464" s="147">
        <f>4*5*0.32+4*0.8</f>
        <v>9.600000000000001</v>
      </c>
      <c r="I464" s="59">
        <v>3.015</v>
      </c>
      <c r="J464" s="147">
        <f>4*5*0.32+4*0.8</f>
        <v>9.600000000000001</v>
      </c>
      <c r="K464" s="195">
        <v>4.961</v>
      </c>
      <c r="L464" s="147">
        <f>1*5*0.32+0.8</f>
        <v>2.4000000000000004</v>
      </c>
      <c r="M464" s="149">
        <v>0</v>
      </c>
      <c r="N464" s="147">
        <f>2*5*0.32+0.8*2</f>
        <v>4.800000000000001</v>
      </c>
      <c r="O464" s="149">
        <v>0</v>
      </c>
      <c r="P464" s="147">
        <f>6*5*0.32+0.8*6</f>
        <v>14.4</v>
      </c>
      <c r="Q464" s="195">
        <v>1.225</v>
      </c>
      <c r="R464" s="146">
        <v>0</v>
      </c>
      <c r="S464" s="105">
        <v>0</v>
      </c>
      <c r="T464" s="146">
        <v>0</v>
      </c>
      <c r="U464" s="105">
        <v>0</v>
      </c>
      <c r="V464" s="146">
        <v>0</v>
      </c>
      <c r="W464" s="105">
        <v>0</v>
      </c>
    </row>
    <row r="465" spans="1:23" ht="13.5" thickBot="1">
      <c r="A465" s="51"/>
      <c r="B465" s="162" t="s">
        <v>201</v>
      </c>
      <c r="C465" s="163"/>
      <c r="D465" s="164">
        <f aca="true" t="shared" si="8" ref="D465:W465">D409+D411+D413+D415+D417+D419+D421+D423+D425+D427+D429+D431+D433+D435+D437+D439+D441+D443+D445+D447+D449+D451+D453+D455+D457+D459+D461+D462+D464</f>
        <v>56.5</v>
      </c>
      <c r="E465" s="165">
        <f t="shared" si="8"/>
        <v>12.601</v>
      </c>
      <c r="F465" s="164">
        <f t="shared" si="8"/>
        <v>174.24</v>
      </c>
      <c r="G465" s="165">
        <f t="shared" si="8"/>
        <v>64.182</v>
      </c>
      <c r="H465" s="164">
        <f t="shared" si="8"/>
        <v>53.35</v>
      </c>
      <c r="I465" s="166">
        <f t="shared" si="8"/>
        <v>8.337</v>
      </c>
      <c r="J465" s="164">
        <f t="shared" si="8"/>
        <v>53.35</v>
      </c>
      <c r="K465" s="165">
        <f t="shared" si="8"/>
        <v>9.361</v>
      </c>
      <c r="L465" s="164">
        <f t="shared" si="8"/>
        <v>69.88000000000001</v>
      </c>
      <c r="M465" s="165">
        <f t="shared" si="8"/>
        <v>29.866</v>
      </c>
      <c r="N465" s="167">
        <f t="shared" si="8"/>
        <v>52.42999999999999</v>
      </c>
      <c r="O465" s="165">
        <f t="shared" si="8"/>
        <v>34.98</v>
      </c>
      <c r="P465" s="164">
        <f t="shared" si="8"/>
        <v>124.11</v>
      </c>
      <c r="Q465" s="165">
        <f t="shared" si="8"/>
        <v>98.34700000000001</v>
      </c>
      <c r="R465" s="164">
        <f t="shared" si="8"/>
        <v>327.90999999999997</v>
      </c>
      <c r="S465" s="165">
        <f t="shared" si="8"/>
        <v>299.62800000000004</v>
      </c>
      <c r="T465" s="164">
        <f t="shared" si="8"/>
        <v>330.01</v>
      </c>
      <c r="U465" s="165">
        <f t="shared" si="8"/>
        <v>567.64</v>
      </c>
      <c r="V465" s="164">
        <f t="shared" si="8"/>
        <v>49.94</v>
      </c>
      <c r="W465" s="165">
        <f t="shared" si="8"/>
        <v>13.844999999999999</v>
      </c>
    </row>
    <row r="468" spans="1:93" ht="12.75">
      <c r="A468" s="290" t="s">
        <v>1012</v>
      </c>
      <c r="B468" s="290"/>
      <c r="C468" s="290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</row>
    <row r="469" spans="1:93" ht="12.75">
      <c r="A469" s="291" t="s">
        <v>1016</v>
      </c>
      <c r="B469" s="291"/>
      <c r="C469" s="291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</row>
    <row r="470" spans="1:93" ht="12.75">
      <c r="A470" s="277" t="s">
        <v>1017</v>
      </c>
      <c r="B470" s="277"/>
      <c r="C470" s="277"/>
      <c r="D470" s="7"/>
      <c r="E470" s="7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15"/>
      <c r="AI470" s="15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5"/>
      <c r="BS470" s="5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5"/>
      <c r="CG470" s="5"/>
      <c r="CH470" s="5"/>
      <c r="CI470" s="5"/>
      <c r="CJ470" s="5"/>
      <c r="CK470" s="5"/>
      <c r="CL470" s="5"/>
      <c r="CM470" s="5"/>
      <c r="CN470" s="4"/>
      <c r="CO470" s="4"/>
    </row>
    <row r="471" spans="1:93" ht="15.75">
      <c r="A471" s="248" t="s">
        <v>1015</v>
      </c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53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15"/>
      <c r="AI471" s="15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5"/>
      <c r="BS471" s="5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5"/>
      <c r="CG471" s="5"/>
      <c r="CH471" s="5"/>
      <c r="CI471" s="5"/>
      <c r="CJ471" s="5"/>
      <c r="CK471" s="5"/>
      <c r="CL471" s="5"/>
      <c r="CM471" s="5"/>
      <c r="CN471" s="4"/>
      <c r="CO471" s="4"/>
    </row>
    <row r="472" spans="1:93" ht="16.5" thickBot="1">
      <c r="A472" s="43"/>
      <c r="B472" s="246" t="s">
        <v>1011</v>
      </c>
      <c r="C472" s="8"/>
      <c r="D472" s="7"/>
      <c r="E472" s="7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15"/>
      <c r="AI472" s="15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5"/>
      <c r="BS472" s="5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5"/>
      <c r="CG472" s="5"/>
      <c r="CH472" s="5"/>
      <c r="CI472" s="5"/>
      <c r="CJ472" s="5"/>
      <c r="CK472" s="5"/>
      <c r="CL472" s="5"/>
      <c r="CM472" s="5"/>
      <c r="CN472" s="4"/>
      <c r="CO472" s="4"/>
    </row>
    <row r="473" spans="1:93" ht="13.5" thickBot="1">
      <c r="A473" s="307" t="s">
        <v>0</v>
      </c>
      <c r="B473" s="309" t="s">
        <v>2</v>
      </c>
      <c r="C473" s="311" t="s">
        <v>3</v>
      </c>
      <c r="D473" s="275" t="s">
        <v>43</v>
      </c>
      <c r="E473" s="276"/>
      <c r="F473" s="275" t="s">
        <v>44</v>
      </c>
      <c r="G473" s="276"/>
      <c r="H473" s="275" t="s">
        <v>45</v>
      </c>
      <c r="I473" s="276"/>
      <c r="J473" s="275" t="s">
        <v>46</v>
      </c>
      <c r="K473" s="276"/>
      <c r="L473" s="275" t="s">
        <v>47</v>
      </c>
      <c r="M473" s="276"/>
      <c r="N473" s="275" t="s">
        <v>49</v>
      </c>
      <c r="O473" s="276"/>
      <c r="P473" s="275" t="s">
        <v>142</v>
      </c>
      <c r="Q473" s="276"/>
      <c r="R473" s="275" t="s">
        <v>76</v>
      </c>
      <c r="S473" s="276"/>
      <c r="T473" s="275" t="s">
        <v>77</v>
      </c>
      <c r="U473" s="276"/>
      <c r="V473" s="304" t="s">
        <v>198</v>
      </c>
      <c r="W473" s="305"/>
      <c r="X473" s="304" t="s">
        <v>78</v>
      </c>
      <c r="Y473" s="305"/>
      <c r="Z473" s="304" t="s">
        <v>79</v>
      </c>
      <c r="AA473" s="305"/>
      <c r="AB473" s="304" t="s">
        <v>80</v>
      </c>
      <c r="AC473" s="305"/>
      <c r="AD473" s="306" t="s">
        <v>48</v>
      </c>
      <c r="AE473" s="305"/>
      <c r="AF473" s="275" t="s">
        <v>50</v>
      </c>
      <c r="AG473" s="276"/>
      <c r="AH473" s="275" t="s">
        <v>51</v>
      </c>
      <c r="AI473" s="276"/>
      <c r="AJ473" s="275" t="s">
        <v>52</v>
      </c>
      <c r="AK473" s="276"/>
      <c r="AL473" s="275" t="s">
        <v>53</v>
      </c>
      <c r="AM473" s="276"/>
      <c r="AN473" s="275" t="s">
        <v>54</v>
      </c>
      <c r="AO473" s="276"/>
      <c r="AP473" s="275" t="s">
        <v>55</v>
      </c>
      <c r="AQ473" s="276"/>
      <c r="AR473" s="275" t="s">
        <v>56</v>
      </c>
      <c r="AS473" s="276"/>
      <c r="AT473" s="275" t="s">
        <v>57</v>
      </c>
      <c r="AU473" s="276"/>
      <c r="AV473" s="275" t="s">
        <v>58</v>
      </c>
      <c r="AW473" s="276"/>
      <c r="AX473" s="275" t="s">
        <v>59</v>
      </c>
      <c r="AY473" s="276"/>
      <c r="AZ473" s="275" t="s">
        <v>60</v>
      </c>
      <c r="BA473" s="276"/>
      <c r="BB473" s="275" t="s">
        <v>61</v>
      </c>
      <c r="BC473" s="276"/>
      <c r="BD473" s="275" t="s">
        <v>62</v>
      </c>
      <c r="BE473" s="276"/>
      <c r="BF473" s="275" t="s">
        <v>63</v>
      </c>
      <c r="BG473" s="276"/>
      <c r="BH473" s="275" t="s">
        <v>64</v>
      </c>
      <c r="BI473" s="276"/>
      <c r="BJ473" s="275" t="s">
        <v>65</v>
      </c>
      <c r="BK473" s="276"/>
      <c r="BL473" s="275" t="s">
        <v>66</v>
      </c>
      <c r="BM473" s="276"/>
      <c r="BN473" s="275" t="s">
        <v>67</v>
      </c>
      <c r="BO473" s="276"/>
      <c r="BP473" s="275" t="s">
        <v>68</v>
      </c>
      <c r="BQ473" s="276"/>
      <c r="BR473" s="275" t="s">
        <v>69</v>
      </c>
      <c r="BS473" s="276"/>
      <c r="BT473" s="275" t="s">
        <v>70</v>
      </c>
      <c r="BU473" s="276"/>
      <c r="BV473" s="275" t="s">
        <v>71</v>
      </c>
      <c r="BW473" s="276"/>
      <c r="BX473" s="275" t="s">
        <v>72</v>
      </c>
      <c r="BY473" s="276"/>
      <c r="BZ473" s="275" t="s">
        <v>73</v>
      </c>
      <c r="CA473" s="276"/>
      <c r="CB473" s="275" t="s">
        <v>74</v>
      </c>
      <c r="CC473" s="276"/>
      <c r="CD473" s="275" t="s">
        <v>75</v>
      </c>
      <c r="CE473" s="276"/>
      <c r="CF473" s="275" t="s">
        <v>426</v>
      </c>
      <c r="CG473" s="276"/>
      <c r="CH473" s="275" t="s">
        <v>427</v>
      </c>
      <c r="CI473" s="276"/>
      <c r="CJ473" s="275" t="s">
        <v>428</v>
      </c>
      <c r="CK473" s="276"/>
      <c r="CL473" s="293" t="s">
        <v>429</v>
      </c>
      <c r="CM473" s="294"/>
      <c r="CN473" s="275" t="s">
        <v>200</v>
      </c>
      <c r="CO473" s="276"/>
    </row>
    <row r="474" spans="1:93" ht="12.75">
      <c r="A474" s="308"/>
      <c r="B474" s="310"/>
      <c r="C474" s="312"/>
      <c r="D474" s="127" t="s">
        <v>430</v>
      </c>
      <c r="E474" s="128" t="s">
        <v>843</v>
      </c>
      <c r="F474" s="127" t="s">
        <v>430</v>
      </c>
      <c r="G474" s="128" t="s">
        <v>843</v>
      </c>
      <c r="H474" s="127" t="s">
        <v>430</v>
      </c>
      <c r="I474" s="128" t="s">
        <v>843</v>
      </c>
      <c r="J474" s="127" t="s">
        <v>430</v>
      </c>
      <c r="K474" s="128" t="s">
        <v>843</v>
      </c>
      <c r="L474" s="127" t="s">
        <v>430</v>
      </c>
      <c r="M474" s="128" t="s">
        <v>843</v>
      </c>
      <c r="N474" s="127" t="s">
        <v>430</v>
      </c>
      <c r="O474" s="128" t="s">
        <v>843</v>
      </c>
      <c r="P474" s="127" t="s">
        <v>430</v>
      </c>
      <c r="Q474" s="128" t="s">
        <v>843</v>
      </c>
      <c r="R474" s="127" t="s">
        <v>430</v>
      </c>
      <c r="S474" s="128" t="s">
        <v>843</v>
      </c>
      <c r="T474" s="127" t="s">
        <v>430</v>
      </c>
      <c r="U474" s="128" t="s">
        <v>843</v>
      </c>
      <c r="V474" s="127" t="s">
        <v>430</v>
      </c>
      <c r="W474" s="128" t="s">
        <v>843</v>
      </c>
      <c r="X474" s="127" t="s">
        <v>430</v>
      </c>
      <c r="Y474" s="128" t="s">
        <v>843</v>
      </c>
      <c r="Z474" s="127" t="s">
        <v>430</v>
      </c>
      <c r="AA474" s="128" t="s">
        <v>843</v>
      </c>
      <c r="AB474" s="127" t="s">
        <v>430</v>
      </c>
      <c r="AC474" s="128" t="s">
        <v>843</v>
      </c>
      <c r="AD474" s="129" t="s">
        <v>430</v>
      </c>
      <c r="AE474" s="128" t="s">
        <v>843</v>
      </c>
      <c r="AF474" s="127" t="s">
        <v>430</v>
      </c>
      <c r="AG474" s="128" t="s">
        <v>843</v>
      </c>
      <c r="AH474" s="127" t="s">
        <v>430</v>
      </c>
      <c r="AI474" s="128" t="s">
        <v>843</v>
      </c>
      <c r="AJ474" s="127" t="s">
        <v>430</v>
      </c>
      <c r="AK474" s="128" t="s">
        <v>843</v>
      </c>
      <c r="AL474" s="127" t="s">
        <v>430</v>
      </c>
      <c r="AM474" s="128" t="s">
        <v>843</v>
      </c>
      <c r="AN474" s="127" t="s">
        <v>430</v>
      </c>
      <c r="AO474" s="128" t="s">
        <v>843</v>
      </c>
      <c r="AP474" s="127" t="s">
        <v>430</v>
      </c>
      <c r="AQ474" s="128" t="s">
        <v>843</v>
      </c>
      <c r="AR474" s="127" t="s">
        <v>430</v>
      </c>
      <c r="AS474" s="128" t="s">
        <v>843</v>
      </c>
      <c r="AT474" s="127" t="s">
        <v>430</v>
      </c>
      <c r="AU474" s="128" t="s">
        <v>843</v>
      </c>
      <c r="AV474" s="127" t="s">
        <v>430</v>
      </c>
      <c r="AW474" s="128" t="s">
        <v>843</v>
      </c>
      <c r="AX474" s="127" t="s">
        <v>430</v>
      </c>
      <c r="AY474" s="128" t="s">
        <v>843</v>
      </c>
      <c r="AZ474" s="127" t="s">
        <v>430</v>
      </c>
      <c r="BA474" s="128" t="s">
        <v>843</v>
      </c>
      <c r="BB474" s="127" t="s">
        <v>430</v>
      </c>
      <c r="BC474" s="128" t="s">
        <v>843</v>
      </c>
      <c r="BD474" s="127" t="s">
        <v>430</v>
      </c>
      <c r="BE474" s="128" t="s">
        <v>843</v>
      </c>
      <c r="BF474" s="127" t="s">
        <v>430</v>
      </c>
      <c r="BG474" s="128" t="s">
        <v>843</v>
      </c>
      <c r="BH474" s="127" t="s">
        <v>430</v>
      </c>
      <c r="BI474" s="128" t="s">
        <v>843</v>
      </c>
      <c r="BJ474" s="127" t="s">
        <v>430</v>
      </c>
      <c r="BK474" s="128" t="s">
        <v>843</v>
      </c>
      <c r="BL474" s="127" t="s">
        <v>430</v>
      </c>
      <c r="BM474" s="128" t="s">
        <v>843</v>
      </c>
      <c r="BN474" s="127" t="s">
        <v>430</v>
      </c>
      <c r="BO474" s="128" t="s">
        <v>843</v>
      </c>
      <c r="BP474" s="127" t="s">
        <v>430</v>
      </c>
      <c r="BQ474" s="128" t="s">
        <v>843</v>
      </c>
      <c r="BR474" s="127" t="s">
        <v>430</v>
      </c>
      <c r="BS474" s="128" t="s">
        <v>843</v>
      </c>
      <c r="BT474" s="127" t="s">
        <v>430</v>
      </c>
      <c r="BU474" s="128" t="s">
        <v>843</v>
      </c>
      <c r="BV474" s="127" t="s">
        <v>430</v>
      </c>
      <c r="BW474" s="128" t="s">
        <v>975</v>
      </c>
      <c r="BX474" s="127" t="s">
        <v>430</v>
      </c>
      <c r="BY474" s="128" t="s">
        <v>843</v>
      </c>
      <c r="BZ474" s="127" t="s">
        <v>430</v>
      </c>
      <c r="CA474" s="128" t="s">
        <v>975</v>
      </c>
      <c r="CB474" s="127" t="s">
        <v>430</v>
      </c>
      <c r="CC474" s="128" t="s">
        <v>843</v>
      </c>
      <c r="CD474" s="127" t="s">
        <v>430</v>
      </c>
      <c r="CE474" s="128" t="s">
        <v>843</v>
      </c>
      <c r="CF474" s="127" t="s">
        <v>430</v>
      </c>
      <c r="CG474" s="128" t="s">
        <v>843</v>
      </c>
      <c r="CH474" s="127" t="s">
        <v>430</v>
      </c>
      <c r="CI474" s="128" t="s">
        <v>843</v>
      </c>
      <c r="CJ474" s="127" t="s">
        <v>430</v>
      </c>
      <c r="CK474" s="128" t="s">
        <v>843</v>
      </c>
      <c r="CL474" s="127" t="s">
        <v>430</v>
      </c>
      <c r="CM474" s="128" t="s">
        <v>843</v>
      </c>
      <c r="CN474" s="127" t="s">
        <v>430</v>
      </c>
      <c r="CO474" s="128" t="s">
        <v>843</v>
      </c>
    </row>
    <row r="475" spans="1:93" ht="12.75">
      <c r="A475" s="14" t="s">
        <v>27</v>
      </c>
      <c r="B475" s="9" t="s">
        <v>26</v>
      </c>
      <c r="C475" s="10"/>
      <c r="D475" s="67"/>
      <c r="E475" s="68"/>
      <c r="F475" s="75"/>
      <c r="G475" s="76"/>
      <c r="H475" s="75"/>
      <c r="I475" s="76"/>
      <c r="J475" s="93"/>
      <c r="K475" s="96"/>
      <c r="L475" s="93"/>
      <c r="M475" s="96"/>
      <c r="N475" s="93"/>
      <c r="O475" s="96"/>
      <c r="P475" s="93"/>
      <c r="Q475" s="96"/>
      <c r="R475" s="93"/>
      <c r="S475" s="96"/>
      <c r="T475" s="93"/>
      <c r="U475" s="96"/>
      <c r="V475" s="94"/>
      <c r="W475" s="97"/>
      <c r="X475" s="94"/>
      <c r="Y475" s="97"/>
      <c r="Z475" s="94"/>
      <c r="AA475" s="97"/>
      <c r="AB475" s="94"/>
      <c r="AC475" s="97"/>
      <c r="AD475" s="92"/>
      <c r="AE475" s="97"/>
      <c r="AF475" s="93"/>
      <c r="AG475" s="96"/>
      <c r="AH475" s="93"/>
      <c r="AI475" s="96"/>
      <c r="AJ475" s="93"/>
      <c r="AK475" s="96"/>
      <c r="AL475" s="93"/>
      <c r="AM475" s="96"/>
      <c r="AN475" s="93"/>
      <c r="AO475" s="96"/>
      <c r="AP475" s="93"/>
      <c r="AQ475" s="96"/>
      <c r="AR475" s="93"/>
      <c r="AS475" s="96"/>
      <c r="AT475" s="93"/>
      <c r="AU475" s="96"/>
      <c r="AV475" s="93"/>
      <c r="AW475" s="96"/>
      <c r="AX475" s="93"/>
      <c r="AY475" s="96"/>
      <c r="AZ475" s="93"/>
      <c r="BA475" s="96"/>
      <c r="BB475" s="93"/>
      <c r="BC475" s="96"/>
      <c r="BD475" s="93"/>
      <c r="BE475" s="96"/>
      <c r="BF475" s="93"/>
      <c r="BG475" s="96"/>
      <c r="BH475" s="93"/>
      <c r="BI475" s="96"/>
      <c r="BJ475" s="93"/>
      <c r="BK475" s="96"/>
      <c r="BL475" s="93"/>
      <c r="BM475" s="96"/>
      <c r="BN475" s="93"/>
      <c r="BO475" s="96"/>
      <c r="BP475" s="93"/>
      <c r="BQ475" s="96"/>
      <c r="BR475" s="93"/>
      <c r="BS475" s="96"/>
      <c r="BT475" s="93"/>
      <c r="BU475" s="96"/>
      <c r="BV475" s="93"/>
      <c r="BW475" s="96"/>
      <c r="BX475" s="93"/>
      <c r="BY475" s="96"/>
      <c r="BZ475" s="93"/>
      <c r="CA475" s="96"/>
      <c r="CB475" s="93"/>
      <c r="CC475" s="96"/>
      <c r="CD475" s="93"/>
      <c r="CE475" s="96"/>
      <c r="CF475" s="93"/>
      <c r="CG475" s="96"/>
      <c r="CH475" s="93"/>
      <c r="CI475" s="96"/>
      <c r="CJ475" s="93"/>
      <c r="CK475" s="96"/>
      <c r="CL475" s="141"/>
      <c r="CM475" s="96"/>
      <c r="CN475" s="94"/>
      <c r="CO475" s="97"/>
    </row>
    <row r="476" spans="1:93" ht="25.5">
      <c r="A476" s="11" t="s">
        <v>6</v>
      </c>
      <c r="B476" s="46" t="s">
        <v>28</v>
      </c>
      <c r="C476" s="63" t="s">
        <v>29</v>
      </c>
      <c r="D476" s="69" t="s">
        <v>199</v>
      </c>
      <c r="E476" s="70"/>
      <c r="F476" s="73">
        <v>1956</v>
      </c>
      <c r="G476" s="74"/>
      <c r="H476" s="73">
        <v>1956</v>
      </c>
      <c r="I476" s="74"/>
      <c r="J476" s="73">
        <v>1931</v>
      </c>
      <c r="K476" s="74"/>
      <c r="L476" s="73" t="s">
        <v>433</v>
      </c>
      <c r="M476" s="74"/>
      <c r="N476" s="93">
        <v>1938</v>
      </c>
      <c r="O476" s="96"/>
      <c r="P476" s="93">
        <v>1947</v>
      </c>
      <c r="Q476" s="96"/>
      <c r="R476" s="93">
        <v>1972</v>
      </c>
      <c r="S476" s="96"/>
      <c r="T476" s="93">
        <v>1981</v>
      </c>
      <c r="U476" s="96"/>
      <c r="V476" s="119">
        <v>1956</v>
      </c>
      <c r="W476" s="120"/>
      <c r="X476" s="119">
        <v>1969</v>
      </c>
      <c r="Y476" s="120"/>
      <c r="Z476" s="119">
        <v>1958</v>
      </c>
      <c r="AA476" s="120"/>
      <c r="AB476" s="94">
        <v>1961</v>
      </c>
      <c r="AC476" s="97"/>
      <c r="AD476" s="92">
        <v>1931</v>
      </c>
      <c r="AE476" s="97"/>
      <c r="AF476" s="94">
        <v>1917</v>
      </c>
      <c r="AG476" s="97"/>
      <c r="AH476" s="122">
        <v>1963</v>
      </c>
      <c r="AI476" s="123"/>
      <c r="AJ476" s="94">
        <v>1954</v>
      </c>
      <c r="AK476" s="97"/>
      <c r="AL476" s="94">
        <v>1954</v>
      </c>
      <c r="AM476" s="97"/>
      <c r="AN476" s="94">
        <v>1958</v>
      </c>
      <c r="AO476" s="97"/>
      <c r="AP476" s="94">
        <v>1957</v>
      </c>
      <c r="AQ476" s="97"/>
      <c r="AR476" s="94">
        <v>1960</v>
      </c>
      <c r="AS476" s="97"/>
      <c r="AT476" s="94">
        <v>1952</v>
      </c>
      <c r="AU476" s="97"/>
      <c r="AV476" s="94">
        <v>1954</v>
      </c>
      <c r="AW476" s="97"/>
      <c r="AX476" s="94">
        <v>1954</v>
      </c>
      <c r="AY476" s="97"/>
      <c r="AZ476" s="94">
        <v>1960</v>
      </c>
      <c r="BA476" s="97"/>
      <c r="BB476" s="93">
        <v>1978</v>
      </c>
      <c r="BC476" s="96"/>
      <c r="BD476" s="93">
        <v>1971</v>
      </c>
      <c r="BE476" s="96"/>
      <c r="BF476" s="93">
        <v>1969</v>
      </c>
      <c r="BG476" s="96"/>
      <c r="BH476" s="93">
        <v>1967</v>
      </c>
      <c r="BI476" s="96"/>
      <c r="BJ476" s="93">
        <v>1964</v>
      </c>
      <c r="BK476" s="96"/>
      <c r="BL476" s="93">
        <v>1964</v>
      </c>
      <c r="BM476" s="96"/>
      <c r="BN476" s="93">
        <v>1963</v>
      </c>
      <c r="BO476" s="96"/>
      <c r="BP476" s="93">
        <v>1962</v>
      </c>
      <c r="BQ476" s="96"/>
      <c r="BR476" s="93">
        <v>1962</v>
      </c>
      <c r="BS476" s="96"/>
      <c r="BT476" s="93">
        <v>1973</v>
      </c>
      <c r="BU476" s="96"/>
      <c r="BV476" s="93">
        <v>1990</v>
      </c>
      <c r="BW476" s="96"/>
      <c r="BX476" s="93">
        <v>1994</v>
      </c>
      <c r="BY476" s="96"/>
      <c r="BZ476" s="93">
        <v>1963</v>
      </c>
      <c r="CA476" s="96"/>
      <c r="CB476" s="93">
        <v>1963</v>
      </c>
      <c r="CC476" s="96"/>
      <c r="CD476" s="93">
        <v>1962</v>
      </c>
      <c r="CE476" s="96"/>
      <c r="CF476" s="93">
        <v>1961</v>
      </c>
      <c r="CG476" s="96"/>
      <c r="CH476" s="93">
        <v>1959</v>
      </c>
      <c r="CI476" s="96"/>
      <c r="CJ476" s="93">
        <v>1951</v>
      </c>
      <c r="CK476" s="96"/>
      <c r="CL476" s="141">
        <v>1951</v>
      </c>
      <c r="CM476" s="96"/>
      <c r="CN476" s="94">
        <v>1960</v>
      </c>
      <c r="CO476" s="97"/>
    </row>
    <row r="477" spans="1:93" ht="12.75">
      <c r="A477" s="11" t="s">
        <v>7</v>
      </c>
      <c r="B477" s="46" t="s">
        <v>30</v>
      </c>
      <c r="C477" s="63" t="s">
        <v>5</v>
      </c>
      <c r="D477" s="71">
        <v>2983.7</v>
      </c>
      <c r="E477" s="72"/>
      <c r="F477" s="73">
        <v>3362</v>
      </c>
      <c r="G477" s="74"/>
      <c r="H477" s="73">
        <v>2382</v>
      </c>
      <c r="I477" s="74"/>
      <c r="J477" s="73">
        <v>1407.13</v>
      </c>
      <c r="K477" s="74"/>
      <c r="L477" s="73">
        <v>2069.5</v>
      </c>
      <c r="M477" s="74"/>
      <c r="N477" s="93">
        <v>1554.33</v>
      </c>
      <c r="O477" s="96"/>
      <c r="P477" s="93">
        <v>3618.41</v>
      </c>
      <c r="Q477" s="96"/>
      <c r="R477" s="93">
        <v>4149.3</v>
      </c>
      <c r="S477" s="96"/>
      <c r="T477" s="93">
        <v>4167.602</v>
      </c>
      <c r="U477" s="96"/>
      <c r="V477" s="121">
        <v>1073.7</v>
      </c>
      <c r="W477" s="97"/>
      <c r="X477" s="122">
        <v>4145.7</v>
      </c>
      <c r="Y477" s="97"/>
      <c r="Z477" s="122">
        <v>13041.4</v>
      </c>
      <c r="AA477" s="97"/>
      <c r="AB477" s="94">
        <v>1249</v>
      </c>
      <c r="AC477" s="97"/>
      <c r="AD477" s="92">
        <v>4336.2</v>
      </c>
      <c r="AE477" s="97"/>
      <c r="AF477" s="94">
        <v>2787.21</v>
      </c>
      <c r="AG477" s="97"/>
      <c r="AH477" s="122">
        <v>1714.46</v>
      </c>
      <c r="AI477" s="123"/>
      <c r="AJ477" s="94">
        <v>1773.7</v>
      </c>
      <c r="AK477" s="97"/>
      <c r="AL477" s="94">
        <v>1601.4</v>
      </c>
      <c r="AM477" s="97"/>
      <c r="AN477" s="94">
        <v>4987.63</v>
      </c>
      <c r="AO477" s="97"/>
      <c r="AP477" s="94">
        <v>2644.11</v>
      </c>
      <c r="AQ477" s="97"/>
      <c r="AR477" s="94">
        <v>1242.5</v>
      </c>
      <c r="AS477" s="97"/>
      <c r="AT477" s="94">
        <v>1360.3</v>
      </c>
      <c r="AU477" s="97"/>
      <c r="AV477" s="94">
        <v>1760.8</v>
      </c>
      <c r="AW477" s="97"/>
      <c r="AX477" s="94">
        <v>1375.7</v>
      </c>
      <c r="AY477" s="97"/>
      <c r="AZ477" s="94">
        <v>1996.1</v>
      </c>
      <c r="BA477" s="97"/>
      <c r="BB477" s="93">
        <v>13114.93</v>
      </c>
      <c r="BC477" s="96"/>
      <c r="BD477" s="93">
        <v>5362.57</v>
      </c>
      <c r="BE477" s="96"/>
      <c r="BF477" s="93">
        <v>5385.56</v>
      </c>
      <c r="BG477" s="96"/>
      <c r="BH477" s="93">
        <v>5340.47</v>
      </c>
      <c r="BI477" s="96"/>
      <c r="BJ477" s="93">
        <v>5416.43</v>
      </c>
      <c r="BK477" s="96"/>
      <c r="BL477" s="93">
        <v>4149.8</v>
      </c>
      <c r="BM477" s="96"/>
      <c r="BN477" s="93">
        <v>2440.46</v>
      </c>
      <c r="BO477" s="96"/>
      <c r="BP477" s="93">
        <v>3673.44</v>
      </c>
      <c r="BQ477" s="96"/>
      <c r="BR477" s="93">
        <v>4132</v>
      </c>
      <c r="BS477" s="96"/>
      <c r="BT477" s="93">
        <v>5454.2</v>
      </c>
      <c r="BU477" s="96"/>
      <c r="BV477" s="93">
        <v>6290.6</v>
      </c>
      <c r="BW477" s="96"/>
      <c r="BX477" s="93">
        <v>6399.2</v>
      </c>
      <c r="BY477" s="96"/>
      <c r="BZ477" s="93">
        <v>5967.1</v>
      </c>
      <c r="CA477" s="96"/>
      <c r="CB477" s="93">
        <v>2167.6</v>
      </c>
      <c r="CC477" s="96"/>
      <c r="CD477" s="93">
        <v>11618</v>
      </c>
      <c r="CE477" s="96"/>
      <c r="CF477" s="93">
        <v>1488.91</v>
      </c>
      <c r="CG477" s="96"/>
      <c r="CH477" s="93">
        <v>1630.96</v>
      </c>
      <c r="CI477" s="96"/>
      <c r="CJ477" s="93">
        <v>1592.57</v>
      </c>
      <c r="CK477" s="96"/>
      <c r="CL477" s="141">
        <v>1688.58</v>
      </c>
      <c r="CM477" s="96"/>
      <c r="CN477" s="94">
        <v>1483.4</v>
      </c>
      <c r="CO477" s="97"/>
    </row>
    <row r="478" spans="1:93" ht="12.75">
      <c r="A478" s="11" t="s">
        <v>8</v>
      </c>
      <c r="B478" s="47" t="s">
        <v>31</v>
      </c>
      <c r="C478" s="63"/>
      <c r="D478" s="71"/>
      <c r="E478" s="72"/>
      <c r="F478" s="73"/>
      <c r="G478" s="74"/>
      <c r="H478" s="73"/>
      <c r="I478" s="74"/>
      <c r="J478" s="73"/>
      <c r="K478" s="74"/>
      <c r="L478" s="73"/>
      <c r="M478" s="74"/>
      <c r="N478" s="93"/>
      <c r="O478" s="96"/>
      <c r="P478" s="93"/>
      <c r="Q478" s="96"/>
      <c r="R478" s="93"/>
      <c r="S478" s="96"/>
      <c r="T478" s="93"/>
      <c r="U478" s="96"/>
      <c r="V478" s="94"/>
      <c r="W478" s="97"/>
      <c r="X478" s="94"/>
      <c r="Y478" s="97"/>
      <c r="Z478" s="94"/>
      <c r="AA478" s="97"/>
      <c r="AB478" s="94"/>
      <c r="AC478" s="97"/>
      <c r="AD478" s="92"/>
      <c r="AE478" s="97"/>
      <c r="AF478" s="94"/>
      <c r="AG478" s="97"/>
      <c r="AH478" s="122"/>
      <c r="AI478" s="123"/>
      <c r="AJ478" s="94"/>
      <c r="AK478" s="97"/>
      <c r="AL478" s="94"/>
      <c r="AM478" s="97"/>
      <c r="AN478" s="94"/>
      <c r="AO478" s="97"/>
      <c r="AP478" s="94"/>
      <c r="AQ478" s="97"/>
      <c r="AR478" s="94"/>
      <c r="AS478" s="97"/>
      <c r="AT478" s="94"/>
      <c r="AU478" s="97"/>
      <c r="AV478" s="94"/>
      <c r="AW478" s="97"/>
      <c r="AX478" s="94"/>
      <c r="AY478" s="97"/>
      <c r="AZ478" s="94"/>
      <c r="BA478" s="97"/>
      <c r="BB478" s="94"/>
      <c r="BC478" s="97"/>
      <c r="BD478" s="94"/>
      <c r="BE478" s="97"/>
      <c r="BF478" s="94"/>
      <c r="BG478" s="97"/>
      <c r="BH478" s="94"/>
      <c r="BI478" s="97"/>
      <c r="BJ478" s="94"/>
      <c r="BK478" s="97"/>
      <c r="BL478" s="94"/>
      <c r="BM478" s="97"/>
      <c r="BN478" s="94"/>
      <c r="BO478" s="97"/>
      <c r="BP478" s="94"/>
      <c r="BQ478" s="97"/>
      <c r="BR478" s="122"/>
      <c r="BS478" s="123"/>
      <c r="BT478" s="94"/>
      <c r="BU478" s="97"/>
      <c r="BV478" s="94"/>
      <c r="BW478" s="97"/>
      <c r="BX478" s="94"/>
      <c r="BY478" s="97"/>
      <c r="BZ478" s="94"/>
      <c r="CA478" s="97"/>
      <c r="CB478" s="94"/>
      <c r="CC478" s="97"/>
      <c r="CD478" s="94"/>
      <c r="CE478" s="97"/>
      <c r="CF478" s="122"/>
      <c r="CG478" s="123"/>
      <c r="CH478" s="122"/>
      <c r="CI478" s="123"/>
      <c r="CJ478" s="122"/>
      <c r="CK478" s="123"/>
      <c r="CL478" s="142"/>
      <c r="CM478" s="123"/>
      <c r="CN478" s="94"/>
      <c r="CO478" s="97"/>
    </row>
    <row r="479" spans="1:93" ht="12.75">
      <c r="A479" s="11"/>
      <c r="B479" s="47" t="s">
        <v>216</v>
      </c>
      <c r="C479" s="63"/>
      <c r="D479" s="71"/>
      <c r="E479" s="72"/>
      <c r="F479" s="73"/>
      <c r="G479" s="74"/>
      <c r="H479" s="73"/>
      <c r="I479" s="74"/>
      <c r="J479" s="73"/>
      <c r="K479" s="74"/>
      <c r="L479" s="73"/>
      <c r="M479" s="74"/>
      <c r="N479" s="93"/>
      <c r="O479" s="96"/>
      <c r="P479" s="93"/>
      <c r="Q479" s="96"/>
      <c r="R479" s="93"/>
      <c r="S479" s="96"/>
      <c r="T479" s="93"/>
      <c r="U479" s="96"/>
      <c r="V479" s="94"/>
      <c r="W479" s="97"/>
      <c r="X479" s="94"/>
      <c r="Y479" s="97"/>
      <c r="Z479" s="94"/>
      <c r="AA479" s="97"/>
      <c r="AB479" s="94"/>
      <c r="AC479" s="97"/>
      <c r="AD479" s="92"/>
      <c r="AE479" s="97"/>
      <c r="AF479" s="94"/>
      <c r="AG479" s="97"/>
      <c r="AH479" s="122"/>
      <c r="AI479" s="123"/>
      <c r="AJ479" s="94"/>
      <c r="AK479" s="97"/>
      <c r="AL479" s="94"/>
      <c r="AM479" s="97"/>
      <c r="AN479" s="94"/>
      <c r="AO479" s="97"/>
      <c r="AP479" s="94"/>
      <c r="AQ479" s="97"/>
      <c r="AR479" s="94"/>
      <c r="AS479" s="97"/>
      <c r="AT479" s="94"/>
      <c r="AU479" s="97"/>
      <c r="AV479" s="94"/>
      <c r="AW479" s="97"/>
      <c r="AX479" s="94"/>
      <c r="AY479" s="97"/>
      <c r="AZ479" s="94"/>
      <c r="BA479" s="97"/>
      <c r="BB479" s="94"/>
      <c r="BC479" s="97"/>
      <c r="BD479" s="94"/>
      <c r="BE479" s="97"/>
      <c r="BF479" s="94"/>
      <c r="BG479" s="97"/>
      <c r="BH479" s="94"/>
      <c r="BI479" s="97"/>
      <c r="BJ479" s="94"/>
      <c r="BK479" s="97"/>
      <c r="BL479" s="94"/>
      <c r="BM479" s="97"/>
      <c r="BN479" s="94"/>
      <c r="BO479" s="97"/>
      <c r="BP479" s="94"/>
      <c r="BQ479" s="97"/>
      <c r="BR479" s="122"/>
      <c r="BS479" s="123"/>
      <c r="BT479" s="94"/>
      <c r="BU479" s="97"/>
      <c r="BV479" s="94"/>
      <c r="BW479" s="97"/>
      <c r="BX479" s="94"/>
      <c r="BY479" s="97"/>
      <c r="BZ479" s="94"/>
      <c r="CA479" s="97"/>
      <c r="CB479" s="94"/>
      <c r="CC479" s="97"/>
      <c r="CD479" s="94"/>
      <c r="CE479" s="97"/>
      <c r="CF479" s="122"/>
      <c r="CG479" s="123"/>
      <c r="CH479" s="122"/>
      <c r="CI479" s="123"/>
      <c r="CJ479" s="122"/>
      <c r="CK479" s="123"/>
      <c r="CL479" s="142"/>
      <c r="CM479" s="123"/>
      <c r="CN479" s="94"/>
      <c r="CO479" s="97"/>
    </row>
    <row r="480" spans="1:93" ht="12.75">
      <c r="A480" s="11" t="s">
        <v>10</v>
      </c>
      <c r="B480" s="46" t="s">
        <v>217</v>
      </c>
      <c r="C480" s="63" t="s">
        <v>4</v>
      </c>
      <c r="D480" s="73">
        <v>-363.88</v>
      </c>
      <c r="E480" s="74"/>
      <c r="F480" s="112">
        <v>78.6</v>
      </c>
      <c r="G480" s="113"/>
      <c r="H480" s="112">
        <v>-91.52</v>
      </c>
      <c r="I480" s="113"/>
      <c r="J480" s="73">
        <v>256.033</v>
      </c>
      <c r="K480" s="74"/>
      <c r="L480" s="73">
        <v>225.031</v>
      </c>
      <c r="M480" s="74"/>
      <c r="N480" s="93">
        <v>-232.367</v>
      </c>
      <c r="O480" s="96"/>
      <c r="P480" s="93">
        <v>141.639</v>
      </c>
      <c r="Q480" s="96"/>
      <c r="R480" s="93">
        <v>78.058</v>
      </c>
      <c r="S480" s="96"/>
      <c r="T480" s="93">
        <v>-45.423</v>
      </c>
      <c r="U480" s="96"/>
      <c r="V480" s="122">
        <v>-118.301</v>
      </c>
      <c r="W480" s="123"/>
      <c r="X480" s="122">
        <v>-9.864</v>
      </c>
      <c r="Y480" s="123"/>
      <c r="Z480" s="122">
        <v>-67.682</v>
      </c>
      <c r="AA480" s="123"/>
      <c r="AB480" s="122">
        <v>-10.941</v>
      </c>
      <c r="AC480" s="123"/>
      <c r="AD480" s="114">
        <v>-84.531</v>
      </c>
      <c r="AE480" s="123"/>
      <c r="AF480" s="122">
        <v>-433.449</v>
      </c>
      <c r="AG480" s="123"/>
      <c r="AH480" s="122">
        <v>69.433</v>
      </c>
      <c r="AI480" s="123"/>
      <c r="AJ480" s="122">
        <v>-82.606</v>
      </c>
      <c r="AK480" s="123"/>
      <c r="AL480" s="122">
        <v>-114.567</v>
      </c>
      <c r="AM480" s="123"/>
      <c r="AN480" s="122">
        <v>377.212</v>
      </c>
      <c r="AO480" s="123"/>
      <c r="AP480" s="122">
        <v>301.835</v>
      </c>
      <c r="AQ480" s="123"/>
      <c r="AR480" s="122">
        <v>49.661</v>
      </c>
      <c r="AS480" s="123"/>
      <c r="AT480" s="122">
        <v>-41.651</v>
      </c>
      <c r="AU480" s="123"/>
      <c r="AV480" s="122">
        <v>-185.319</v>
      </c>
      <c r="AW480" s="123"/>
      <c r="AX480" s="122">
        <v>8.566</v>
      </c>
      <c r="AY480" s="123"/>
      <c r="AZ480" s="122">
        <v>88.007</v>
      </c>
      <c r="BA480" s="123"/>
      <c r="BB480" s="122">
        <v>1377.047</v>
      </c>
      <c r="BC480" s="123"/>
      <c r="BD480" s="122">
        <v>524.234</v>
      </c>
      <c r="BE480" s="123"/>
      <c r="BF480" s="122">
        <v>516.172</v>
      </c>
      <c r="BG480" s="123"/>
      <c r="BH480" s="122">
        <v>814.258</v>
      </c>
      <c r="BI480" s="123"/>
      <c r="BJ480" s="122">
        <v>622.945</v>
      </c>
      <c r="BK480" s="123"/>
      <c r="BL480" s="122">
        <v>300.251</v>
      </c>
      <c r="BM480" s="123"/>
      <c r="BN480" s="122">
        <v>285.671</v>
      </c>
      <c r="BO480" s="123"/>
      <c r="BP480" s="122">
        <v>-137.441</v>
      </c>
      <c r="BQ480" s="123"/>
      <c r="BR480" s="122">
        <v>49.479</v>
      </c>
      <c r="BS480" s="123"/>
      <c r="BT480" s="122">
        <v>815.592</v>
      </c>
      <c r="BU480" s="123"/>
      <c r="BV480" s="122">
        <v>833.924</v>
      </c>
      <c r="BW480" s="123"/>
      <c r="BX480" s="122">
        <v>37.549</v>
      </c>
      <c r="BY480" s="123"/>
      <c r="BZ480" s="122">
        <v>-70.318</v>
      </c>
      <c r="CA480" s="123"/>
      <c r="CB480" s="122">
        <v>119.042</v>
      </c>
      <c r="CC480" s="123"/>
      <c r="CD480" s="122">
        <v>823.954</v>
      </c>
      <c r="CE480" s="123"/>
      <c r="CF480" s="122">
        <v>129.961</v>
      </c>
      <c r="CG480" s="123"/>
      <c r="CH480" s="122">
        <v>136.248</v>
      </c>
      <c r="CI480" s="123"/>
      <c r="CJ480" s="122">
        <v>157.777</v>
      </c>
      <c r="CK480" s="123"/>
      <c r="CL480" s="142">
        <v>154.778</v>
      </c>
      <c r="CM480" s="123"/>
      <c r="CN480" s="122">
        <v>163.872</v>
      </c>
      <c r="CO480" s="123"/>
    </row>
    <row r="481" spans="1:93" ht="25.5">
      <c r="A481" s="11" t="s">
        <v>11</v>
      </c>
      <c r="B481" s="46" t="s">
        <v>425</v>
      </c>
      <c r="C481" s="63" t="s">
        <v>4</v>
      </c>
      <c r="D481" s="73">
        <v>115.187</v>
      </c>
      <c r="E481" s="74"/>
      <c r="F481" s="73">
        <v>159.224</v>
      </c>
      <c r="G481" s="74"/>
      <c r="H481" s="73">
        <v>96.696</v>
      </c>
      <c r="I481" s="74"/>
      <c r="J481" s="73">
        <v>80.634</v>
      </c>
      <c r="K481" s="74"/>
      <c r="L481" s="73">
        <v>102.138</v>
      </c>
      <c r="M481" s="74"/>
      <c r="N481" s="93">
        <v>76.741</v>
      </c>
      <c r="O481" s="96"/>
      <c r="P481" s="93">
        <v>143.952</v>
      </c>
      <c r="Q481" s="96"/>
      <c r="R481" s="93">
        <v>204.85</v>
      </c>
      <c r="S481" s="96"/>
      <c r="T481" s="93">
        <v>207.351</v>
      </c>
      <c r="U481" s="96"/>
      <c r="V481" s="122">
        <v>53.017</v>
      </c>
      <c r="W481" s="123"/>
      <c r="X481" s="122">
        <v>204.626</v>
      </c>
      <c r="Y481" s="123"/>
      <c r="Z481" s="122">
        <v>64.418</v>
      </c>
      <c r="AA481" s="123"/>
      <c r="AB481" s="122">
        <v>61.672</v>
      </c>
      <c r="AC481" s="123"/>
      <c r="AD481" s="114">
        <v>49.517</v>
      </c>
      <c r="AE481" s="123"/>
      <c r="AF481" s="122">
        <v>137.576</v>
      </c>
      <c r="AG481" s="123"/>
      <c r="AH481" s="122">
        <v>63.226</v>
      </c>
      <c r="AI481" s="123"/>
      <c r="AJ481" s="122">
        <v>68.461</v>
      </c>
      <c r="AK481" s="123"/>
      <c r="AL481" s="122">
        <v>79.058</v>
      </c>
      <c r="AM481" s="123"/>
      <c r="AN481" s="122">
        <v>220.787</v>
      </c>
      <c r="AO481" s="123"/>
      <c r="AP481" s="122">
        <v>130.573</v>
      </c>
      <c r="AQ481" s="123"/>
      <c r="AR481" s="122">
        <v>61.312</v>
      </c>
      <c r="AS481" s="123"/>
      <c r="AT481" s="122">
        <v>67.158</v>
      </c>
      <c r="AU481" s="123"/>
      <c r="AV481" s="122">
        <v>86.939</v>
      </c>
      <c r="AW481" s="123"/>
      <c r="AX481" s="122">
        <v>67.919</v>
      </c>
      <c r="AY481" s="123"/>
      <c r="AZ481" s="122">
        <v>98.523</v>
      </c>
      <c r="BA481" s="123"/>
      <c r="BB481" s="122">
        <v>558.427</v>
      </c>
      <c r="BC481" s="123"/>
      <c r="BD481" s="122">
        <v>264.85</v>
      </c>
      <c r="BE481" s="123"/>
      <c r="BF481" s="122">
        <v>265.907</v>
      </c>
      <c r="BG481" s="123"/>
      <c r="BH481" s="122">
        <v>263.792</v>
      </c>
      <c r="BI481" s="123"/>
      <c r="BJ481" s="122">
        <v>267.436</v>
      </c>
      <c r="BK481" s="123"/>
      <c r="BL481" s="122">
        <v>204.986</v>
      </c>
      <c r="BM481" s="123"/>
      <c r="BN481" s="122">
        <v>116.875</v>
      </c>
      <c r="BO481" s="123"/>
      <c r="BP481" s="122">
        <v>135.958</v>
      </c>
      <c r="BQ481" s="123"/>
      <c r="BR481" s="122">
        <v>204.038</v>
      </c>
      <c r="BS481" s="123"/>
      <c r="BT481" s="122">
        <v>268.984</v>
      </c>
      <c r="BU481" s="123"/>
      <c r="BV481" s="122">
        <v>310.634</v>
      </c>
      <c r="BW481" s="123"/>
      <c r="BX481" s="122">
        <v>315.977</v>
      </c>
      <c r="BY481" s="123"/>
      <c r="BZ481" s="122">
        <v>173.814</v>
      </c>
      <c r="CA481" s="123"/>
      <c r="CB481" s="122">
        <v>73.306</v>
      </c>
      <c r="CC481" s="123"/>
      <c r="CD481" s="122">
        <v>492.769</v>
      </c>
      <c r="CE481" s="123"/>
      <c r="CF481" s="122">
        <v>73.503</v>
      </c>
      <c r="CG481" s="123"/>
      <c r="CH481" s="122">
        <v>80.481</v>
      </c>
      <c r="CI481" s="123"/>
      <c r="CJ481" s="122">
        <v>78.608</v>
      </c>
      <c r="CK481" s="123"/>
      <c r="CL481" s="142">
        <v>70.405</v>
      </c>
      <c r="CM481" s="123"/>
      <c r="CN481" s="122">
        <v>73.587</v>
      </c>
      <c r="CO481" s="123"/>
    </row>
    <row r="482" spans="1:93" ht="25.5">
      <c r="A482" s="48" t="s">
        <v>12</v>
      </c>
      <c r="B482" s="49" t="s">
        <v>32</v>
      </c>
      <c r="C482" s="22" t="s">
        <v>4</v>
      </c>
      <c r="D482" s="75">
        <f>SUM(D480:D481)</f>
        <v>-248.69299999999998</v>
      </c>
      <c r="E482" s="76"/>
      <c r="F482" s="75">
        <f>SUM(F480:F481)</f>
        <v>237.82399999999998</v>
      </c>
      <c r="G482" s="76"/>
      <c r="H482" s="75">
        <f>SUM(H480:H481)</f>
        <v>5.176000000000002</v>
      </c>
      <c r="I482" s="76"/>
      <c r="J482" s="75">
        <f>SUM(J480:J481)</f>
        <v>336.66700000000003</v>
      </c>
      <c r="K482" s="76"/>
      <c r="L482" s="75">
        <f>SUM(L480:L481)</f>
        <v>327.169</v>
      </c>
      <c r="M482" s="76"/>
      <c r="N482" s="75">
        <f>SUM(N480:N481)</f>
        <v>-155.62599999999998</v>
      </c>
      <c r="O482" s="76"/>
      <c r="P482" s="75">
        <f>SUM(P480:P481)</f>
        <v>285.591</v>
      </c>
      <c r="Q482" s="76"/>
      <c r="R482" s="75">
        <f>SUM(R480:R481)</f>
        <v>282.908</v>
      </c>
      <c r="S482" s="76"/>
      <c r="T482" s="75">
        <f>SUM(T480:T481)</f>
        <v>161.928</v>
      </c>
      <c r="U482" s="76"/>
      <c r="V482" s="75">
        <f>SUM(V480:V481)</f>
        <v>-65.28399999999999</v>
      </c>
      <c r="W482" s="76"/>
      <c r="X482" s="75">
        <f>SUM(X480:X481)</f>
        <v>194.762</v>
      </c>
      <c r="Y482" s="76"/>
      <c r="Z482" s="75">
        <f>SUM(Z480:Z481)</f>
        <v>-3.263999999999996</v>
      </c>
      <c r="AA482" s="76"/>
      <c r="AB482" s="75">
        <f>SUM(AB480:AB481)</f>
        <v>50.730999999999995</v>
      </c>
      <c r="AC482" s="124"/>
      <c r="AD482" s="54">
        <f>SUM(AD480:AD481)</f>
        <v>-35.014</v>
      </c>
      <c r="AE482" s="76"/>
      <c r="AF482" s="75">
        <f>SUM(AF480:AF481)</f>
        <v>-295.87300000000005</v>
      </c>
      <c r="AG482" s="76"/>
      <c r="AH482" s="75">
        <f>SUM(AH480:AH481)</f>
        <v>132.659</v>
      </c>
      <c r="AI482" s="76"/>
      <c r="AJ482" s="75">
        <f>SUM(AJ480:AJ481)</f>
        <v>-14.144999999999996</v>
      </c>
      <c r="AK482" s="76"/>
      <c r="AL482" s="75">
        <f>SUM(AL480:AL481)</f>
        <v>-35.508999999999986</v>
      </c>
      <c r="AM482" s="76"/>
      <c r="AN482" s="75">
        <f>SUM(AN480:AN481)</f>
        <v>597.999</v>
      </c>
      <c r="AO482" s="76"/>
      <c r="AP482" s="75">
        <f>SUM(AP480:AP481)</f>
        <v>432.408</v>
      </c>
      <c r="AQ482" s="76"/>
      <c r="AR482" s="75">
        <f>SUM(AR480:AR481)</f>
        <v>110.973</v>
      </c>
      <c r="AS482" s="76"/>
      <c r="AT482" s="75">
        <f>SUM(AT480:AT481)</f>
        <v>25.506999999999998</v>
      </c>
      <c r="AU482" s="76"/>
      <c r="AV482" s="75">
        <f>SUM(AV480:AV481)</f>
        <v>-98.38</v>
      </c>
      <c r="AW482" s="76"/>
      <c r="AX482" s="75">
        <f>SUM(AX480:AX481)</f>
        <v>76.485</v>
      </c>
      <c r="AY482" s="76"/>
      <c r="AZ482" s="75">
        <f>SUM(AZ480:AZ481)</f>
        <v>186.53</v>
      </c>
      <c r="BA482" s="76"/>
      <c r="BB482" s="75">
        <f>SUM(BB480:BB481)</f>
        <v>1935.4740000000002</v>
      </c>
      <c r="BC482" s="76"/>
      <c r="BD482" s="75">
        <f>SUM(BD480:BD481)</f>
        <v>789.0840000000001</v>
      </c>
      <c r="BE482" s="76"/>
      <c r="BF482" s="75">
        <f>SUM(BF480:BF481)</f>
        <v>782.079</v>
      </c>
      <c r="BG482" s="76"/>
      <c r="BH482" s="75">
        <f>SUM(BH480:BH481)</f>
        <v>1078.05</v>
      </c>
      <c r="BI482" s="76"/>
      <c r="BJ482" s="75">
        <f>SUM(BJ480:BJ481)</f>
        <v>890.3810000000001</v>
      </c>
      <c r="BK482" s="76"/>
      <c r="BL482" s="75">
        <f>SUM(BL480:BL481)</f>
        <v>505.23699999999997</v>
      </c>
      <c r="BM482" s="76"/>
      <c r="BN482" s="75">
        <f>SUM(BN480:BN481)</f>
        <v>402.546</v>
      </c>
      <c r="BO482" s="76"/>
      <c r="BP482" s="75">
        <f>SUM(BP480:BP481)</f>
        <v>-1.483000000000004</v>
      </c>
      <c r="BQ482" s="76"/>
      <c r="BR482" s="75">
        <f>SUM(BR480:BR481)</f>
        <v>253.517</v>
      </c>
      <c r="BS482" s="76"/>
      <c r="BT482" s="75">
        <f>SUM(BT480:BT481)</f>
        <v>1084.576</v>
      </c>
      <c r="BU482" s="76"/>
      <c r="BV482" s="75">
        <f>SUM(BV480:BV481)</f>
        <v>1144.558</v>
      </c>
      <c r="BW482" s="76"/>
      <c r="BX482" s="75">
        <f>SUM(BX480:BX481)</f>
        <v>353.52599999999995</v>
      </c>
      <c r="BY482" s="76"/>
      <c r="BZ482" s="75">
        <f>SUM(BZ480:BZ481)</f>
        <v>103.496</v>
      </c>
      <c r="CA482" s="76"/>
      <c r="CB482" s="75">
        <f>SUM(CB480:CB481)</f>
        <v>192.348</v>
      </c>
      <c r="CC482" s="76"/>
      <c r="CD482" s="75">
        <f>SUM(CD480:CD481)</f>
        <v>1316.723</v>
      </c>
      <c r="CE482" s="76"/>
      <c r="CF482" s="75">
        <f>SUM(CF480:CF481)</f>
        <v>203.464</v>
      </c>
      <c r="CG482" s="76"/>
      <c r="CH482" s="75">
        <f>SUM(CH480:CH481)</f>
        <v>216.72899999999998</v>
      </c>
      <c r="CI482" s="76"/>
      <c r="CJ482" s="75">
        <f>SUM(CJ480:CJ481)</f>
        <v>236.385</v>
      </c>
      <c r="CK482" s="76"/>
      <c r="CL482" s="143">
        <f>SUM(CL480:CL481)</f>
        <v>225.183</v>
      </c>
      <c r="CM482" s="76"/>
      <c r="CN482" s="75">
        <f>SUM(CN480:CN481)</f>
        <v>237.459</v>
      </c>
      <c r="CO482" s="76"/>
    </row>
    <row r="483" spans="1:93" ht="13.5" thickBot="1">
      <c r="A483" s="48"/>
      <c r="B483" s="49" t="s">
        <v>432</v>
      </c>
      <c r="C483" s="22" t="s">
        <v>1021</v>
      </c>
      <c r="D483" s="75">
        <v>12.799</v>
      </c>
      <c r="E483" s="76"/>
      <c r="F483" s="75">
        <v>17.692</v>
      </c>
      <c r="G483" s="76"/>
      <c r="H483" s="75">
        <v>10.744</v>
      </c>
      <c r="I483" s="76"/>
      <c r="J483" s="75">
        <v>8.959</v>
      </c>
      <c r="K483" s="76"/>
      <c r="L483" s="75">
        <v>11.349</v>
      </c>
      <c r="M483" s="76"/>
      <c r="N483" s="75">
        <v>8.527</v>
      </c>
      <c r="O483" s="76"/>
      <c r="P483" s="75">
        <v>15.995</v>
      </c>
      <c r="Q483" s="76"/>
      <c r="R483" s="75">
        <v>22.761</v>
      </c>
      <c r="S483" s="76"/>
      <c r="T483" s="75">
        <v>23.039</v>
      </c>
      <c r="U483" s="115"/>
      <c r="V483" s="75">
        <v>5.891</v>
      </c>
      <c r="W483" s="76"/>
      <c r="X483" s="75">
        <v>22.736</v>
      </c>
      <c r="Y483" s="76"/>
      <c r="Z483" s="75">
        <v>7.158</v>
      </c>
      <c r="AA483" s="76"/>
      <c r="AB483" s="75">
        <v>6.852</v>
      </c>
      <c r="AC483" s="125"/>
      <c r="AD483" s="54">
        <v>5.502</v>
      </c>
      <c r="AE483" s="76"/>
      <c r="AF483" s="75">
        <v>15.286</v>
      </c>
      <c r="AG483" s="76"/>
      <c r="AH483" s="75">
        <v>7.025</v>
      </c>
      <c r="AI483" s="76"/>
      <c r="AJ483" s="75">
        <v>7.607</v>
      </c>
      <c r="AK483" s="76"/>
      <c r="AL483" s="75">
        <v>8.784</v>
      </c>
      <c r="AM483" s="76"/>
      <c r="AN483" s="75">
        <v>24.532</v>
      </c>
      <c r="AO483" s="76"/>
      <c r="AP483" s="75">
        <v>14.508</v>
      </c>
      <c r="AQ483" s="76"/>
      <c r="AR483" s="75">
        <v>6.812</v>
      </c>
      <c r="AS483" s="76"/>
      <c r="AT483" s="75">
        <v>7.462</v>
      </c>
      <c r="AU483" s="76"/>
      <c r="AV483" s="75">
        <v>9.66</v>
      </c>
      <c r="AW483" s="76"/>
      <c r="AX483" s="75">
        <v>7.546</v>
      </c>
      <c r="AY483" s="76"/>
      <c r="AZ483" s="81">
        <v>10.947</v>
      </c>
      <c r="BA483" s="76"/>
      <c r="BB483" s="75">
        <v>62.047</v>
      </c>
      <c r="BC483" s="76"/>
      <c r="BD483" s="134">
        <v>29.428</v>
      </c>
      <c r="BE483" s="115"/>
      <c r="BF483" s="134">
        <v>29.545</v>
      </c>
      <c r="BG483" s="115"/>
      <c r="BH483" s="134">
        <v>29.31</v>
      </c>
      <c r="BI483" s="115"/>
      <c r="BJ483" s="134">
        <v>29.715</v>
      </c>
      <c r="BK483" s="115"/>
      <c r="BL483" s="134">
        <v>22.776</v>
      </c>
      <c r="BM483" s="115"/>
      <c r="BN483" s="134">
        <v>12.986</v>
      </c>
      <c r="BO483" s="115"/>
      <c r="BP483" s="134">
        <v>15.106</v>
      </c>
      <c r="BQ483" s="115"/>
      <c r="BR483" s="134">
        <v>22.671</v>
      </c>
      <c r="BS483" s="115"/>
      <c r="BT483" s="134">
        <v>29.887</v>
      </c>
      <c r="BU483" s="115"/>
      <c r="BV483" s="134">
        <v>34.515</v>
      </c>
      <c r="BW483" s="115"/>
      <c r="BX483" s="134">
        <v>35.109</v>
      </c>
      <c r="BY483" s="115"/>
      <c r="BZ483" s="134">
        <v>19.313</v>
      </c>
      <c r="CA483" s="115"/>
      <c r="CB483" s="134">
        <v>8.145</v>
      </c>
      <c r="CC483" s="115"/>
      <c r="CD483" s="134">
        <v>54.752</v>
      </c>
      <c r="CE483" s="115"/>
      <c r="CF483" s="134">
        <v>8.167</v>
      </c>
      <c r="CG483" s="115"/>
      <c r="CH483" s="134">
        <v>8.942</v>
      </c>
      <c r="CI483" s="115"/>
      <c r="CJ483" s="134">
        <v>8.734</v>
      </c>
      <c r="CK483" s="115"/>
      <c r="CL483" s="144">
        <v>7.823</v>
      </c>
      <c r="CM483" s="115"/>
      <c r="CN483" s="75">
        <v>8.176</v>
      </c>
      <c r="CO483" s="76"/>
    </row>
    <row r="484" spans="1:93" ht="12.75" hidden="1">
      <c r="A484" s="50"/>
      <c r="B484" s="47" t="s">
        <v>1</v>
      </c>
      <c r="C484" s="64"/>
      <c r="D484" s="77"/>
      <c r="E484" s="78"/>
      <c r="F484" s="87"/>
      <c r="G484" s="88"/>
      <c r="H484" s="87"/>
      <c r="I484" s="88"/>
      <c r="J484" s="87"/>
      <c r="K484" s="88"/>
      <c r="L484" s="94"/>
      <c r="M484" s="97"/>
      <c r="N484" s="93"/>
      <c r="O484" s="96"/>
      <c r="P484" s="94"/>
      <c r="Q484" s="97"/>
      <c r="R484" s="94"/>
      <c r="S484" s="97"/>
      <c r="T484" s="94"/>
      <c r="U484" s="116"/>
      <c r="V484" s="94"/>
      <c r="W484" s="97"/>
      <c r="X484" s="94"/>
      <c r="Y484" s="97"/>
      <c r="Z484" s="94"/>
      <c r="AA484" s="97"/>
      <c r="AB484" s="94"/>
      <c r="AC484" s="97"/>
      <c r="AD484" s="92"/>
      <c r="AE484" s="97"/>
      <c r="AF484" s="94"/>
      <c r="AG484" s="97"/>
      <c r="AH484" s="122"/>
      <c r="AI484" s="123"/>
      <c r="AJ484" s="94"/>
      <c r="AK484" s="97"/>
      <c r="AL484" s="94"/>
      <c r="AM484" s="97"/>
      <c r="AN484" s="94"/>
      <c r="AO484" s="97"/>
      <c r="AP484" s="94"/>
      <c r="AQ484" s="97"/>
      <c r="AR484" s="94"/>
      <c r="AS484" s="97"/>
      <c r="AT484" s="94"/>
      <c r="AU484" s="97"/>
      <c r="AV484" s="94"/>
      <c r="AW484" s="126"/>
      <c r="AX484" s="132"/>
      <c r="AY484" s="126"/>
      <c r="AZ484" s="132"/>
      <c r="BA484" s="126"/>
      <c r="BB484" s="133"/>
      <c r="BC484" s="116"/>
      <c r="BD484" s="133"/>
      <c r="BE484" s="116"/>
      <c r="BF484" s="133"/>
      <c r="BG484" s="116"/>
      <c r="BH484" s="133"/>
      <c r="BI484" s="116"/>
      <c r="BJ484" s="133"/>
      <c r="BK484" s="116"/>
      <c r="BL484" s="133"/>
      <c r="BM484" s="116"/>
      <c r="BN484" s="133"/>
      <c r="BO484" s="116"/>
      <c r="BP484" s="133"/>
      <c r="BQ484" s="116"/>
      <c r="BR484" s="136"/>
      <c r="BS484" s="137"/>
      <c r="BT484" s="133"/>
      <c r="BU484" s="116"/>
      <c r="BV484" s="133"/>
      <c r="BW484" s="116"/>
      <c r="BX484" s="133"/>
      <c r="BY484" s="116"/>
      <c r="BZ484" s="133"/>
      <c r="CA484" s="116"/>
      <c r="CB484" s="133"/>
      <c r="CC484" s="116"/>
      <c r="CD484" s="133"/>
      <c r="CE484" s="116"/>
      <c r="CF484" s="136"/>
      <c r="CG484" s="137"/>
      <c r="CH484" s="136"/>
      <c r="CI484" s="137"/>
      <c r="CJ484" s="136"/>
      <c r="CK484" s="137"/>
      <c r="CL484" s="145"/>
      <c r="CM484" s="137"/>
      <c r="CN484" s="94"/>
      <c r="CO484" s="97"/>
    </row>
    <row r="485" spans="1:93" ht="24" hidden="1">
      <c r="A485" s="38" t="s">
        <v>27</v>
      </c>
      <c r="B485" s="1" t="s">
        <v>146</v>
      </c>
      <c r="C485" s="65" t="s">
        <v>147</v>
      </c>
      <c r="D485" s="79">
        <v>0</v>
      </c>
      <c r="E485" s="98">
        <v>36</v>
      </c>
      <c r="F485" s="79">
        <v>0</v>
      </c>
      <c r="G485" s="80">
        <v>22</v>
      </c>
      <c r="H485" s="79">
        <v>0</v>
      </c>
      <c r="I485" s="80">
        <v>0</v>
      </c>
      <c r="J485" s="79">
        <v>0</v>
      </c>
      <c r="K485" s="80">
        <v>0</v>
      </c>
      <c r="L485" s="79">
        <v>0</v>
      </c>
      <c r="M485" s="98">
        <v>15</v>
      </c>
      <c r="N485" s="79">
        <v>0</v>
      </c>
      <c r="O485" s="98">
        <v>94</v>
      </c>
      <c r="P485" s="79">
        <v>15</v>
      </c>
      <c r="Q485" s="80">
        <v>50</v>
      </c>
      <c r="R485" s="79">
        <v>0</v>
      </c>
      <c r="S485" s="80">
        <v>0</v>
      </c>
      <c r="T485" s="79">
        <v>0</v>
      </c>
      <c r="U485" s="80">
        <v>0</v>
      </c>
      <c r="V485" s="79">
        <v>0</v>
      </c>
      <c r="W485" s="80">
        <v>0</v>
      </c>
      <c r="X485" s="79">
        <v>0</v>
      </c>
      <c r="Y485" s="80">
        <v>0</v>
      </c>
      <c r="Z485" s="79">
        <v>0</v>
      </c>
      <c r="AA485" s="80">
        <v>0</v>
      </c>
      <c r="AB485" s="79">
        <v>0</v>
      </c>
      <c r="AC485" s="80">
        <v>56</v>
      </c>
      <c r="AD485" s="37">
        <v>0</v>
      </c>
      <c r="AE485" s="80">
        <v>8</v>
      </c>
      <c r="AF485" s="79">
        <v>15</v>
      </c>
      <c r="AG485" s="80">
        <v>60</v>
      </c>
      <c r="AH485" s="79">
        <v>0</v>
      </c>
      <c r="AI485" s="80">
        <v>0</v>
      </c>
      <c r="AJ485" s="79">
        <v>0</v>
      </c>
      <c r="AK485" s="98">
        <v>20</v>
      </c>
      <c r="AL485" s="79">
        <v>0</v>
      </c>
      <c r="AM485" s="80">
        <v>0</v>
      </c>
      <c r="AN485" s="79">
        <v>0</v>
      </c>
      <c r="AO485" s="80">
        <v>0</v>
      </c>
      <c r="AP485" s="79">
        <v>0</v>
      </c>
      <c r="AQ485" s="176" t="s">
        <v>18</v>
      </c>
      <c r="AR485" s="79">
        <v>0</v>
      </c>
      <c r="AS485" s="98">
        <v>0</v>
      </c>
      <c r="AT485" s="130">
        <v>10</v>
      </c>
      <c r="AU485" s="131">
        <v>15</v>
      </c>
      <c r="AV485" s="79">
        <v>0</v>
      </c>
      <c r="AW485" s="80">
        <v>0</v>
      </c>
      <c r="AX485" s="79">
        <v>10</v>
      </c>
      <c r="AY485" s="80">
        <v>76</v>
      </c>
      <c r="AZ485" s="79">
        <v>0</v>
      </c>
      <c r="BA485" s="80">
        <v>0</v>
      </c>
      <c r="BB485" s="79">
        <v>0</v>
      </c>
      <c r="BC485" s="80">
        <v>0</v>
      </c>
      <c r="BD485" s="79">
        <v>0</v>
      </c>
      <c r="BE485" s="80">
        <v>0</v>
      </c>
      <c r="BF485" s="79">
        <v>0</v>
      </c>
      <c r="BG485" s="80">
        <v>0</v>
      </c>
      <c r="BH485" s="79">
        <v>0</v>
      </c>
      <c r="BI485" s="80">
        <v>0</v>
      </c>
      <c r="BJ485" s="79">
        <v>0</v>
      </c>
      <c r="BK485" s="80">
        <v>0</v>
      </c>
      <c r="BL485" s="79">
        <v>0</v>
      </c>
      <c r="BM485" s="80">
        <v>0</v>
      </c>
      <c r="BN485" s="79">
        <v>0</v>
      </c>
      <c r="BO485" s="80">
        <v>0</v>
      </c>
      <c r="BP485" s="79">
        <v>0</v>
      </c>
      <c r="BQ485" s="80">
        <v>0</v>
      </c>
      <c r="BR485" s="79">
        <v>0</v>
      </c>
      <c r="BS485" s="80">
        <v>0</v>
      </c>
      <c r="BT485" s="79">
        <v>0</v>
      </c>
      <c r="BU485" s="80">
        <v>0</v>
      </c>
      <c r="BV485" s="79">
        <v>0</v>
      </c>
      <c r="BW485" s="80">
        <v>0</v>
      </c>
      <c r="BX485" s="236" t="s">
        <v>417</v>
      </c>
      <c r="BY485" s="244" t="s">
        <v>652</v>
      </c>
      <c r="BZ485" s="79">
        <v>0</v>
      </c>
      <c r="CA485" s="80">
        <v>0</v>
      </c>
      <c r="CB485" s="79">
        <v>0</v>
      </c>
      <c r="CC485" s="80">
        <v>0</v>
      </c>
      <c r="CD485" s="79">
        <v>0</v>
      </c>
      <c r="CE485" s="80">
        <v>0</v>
      </c>
      <c r="CF485" s="79">
        <v>0</v>
      </c>
      <c r="CG485" s="80">
        <v>0</v>
      </c>
      <c r="CH485" s="79">
        <v>0</v>
      </c>
      <c r="CI485" s="80">
        <v>0</v>
      </c>
      <c r="CJ485" s="79">
        <v>0</v>
      </c>
      <c r="CK485" s="80">
        <v>0</v>
      </c>
      <c r="CL485" s="90">
        <v>0</v>
      </c>
      <c r="CM485" s="80">
        <v>0</v>
      </c>
      <c r="CN485" s="79">
        <v>0</v>
      </c>
      <c r="CO485" s="80">
        <v>0</v>
      </c>
    </row>
    <row r="486" spans="1:93" ht="12.75" hidden="1">
      <c r="A486" s="39"/>
      <c r="B486" s="2"/>
      <c r="C486" s="66" t="s">
        <v>148</v>
      </c>
      <c r="D486" s="79">
        <v>0</v>
      </c>
      <c r="E486" s="82">
        <v>7.191</v>
      </c>
      <c r="F486" s="79">
        <v>0</v>
      </c>
      <c r="G486" s="82">
        <v>4.869</v>
      </c>
      <c r="H486" s="79">
        <v>0</v>
      </c>
      <c r="I486" s="80">
        <v>0</v>
      </c>
      <c r="J486" s="79">
        <v>0</v>
      </c>
      <c r="K486" s="80">
        <v>0</v>
      </c>
      <c r="L486" s="79">
        <v>0</v>
      </c>
      <c r="M486" s="82">
        <v>3.362</v>
      </c>
      <c r="N486" s="79">
        <v>0</v>
      </c>
      <c r="O486" s="82">
        <v>68.21</v>
      </c>
      <c r="P486" s="81">
        <v>5.8</v>
      </c>
      <c r="Q486" s="176" t="s">
        <v>977</v>
      </c>
      <c r="R486" s="79">
        <v>0</v>
      </c>
      <c r="S486" s="80">
        <v>0</v>
      </c>
      <c r="T486" s="79">
        <v>0</v>
      </c>
      <c r="U486" s="80">
        <v>0</v>
      </c>
      <c r="V486" s="79">
        <v>0</v>
      </c>
      <c r="W486" s="80">
        <v>0</v>
      </c>
      <c r="X486" s="79">
        <v>0</v>
      </c>
      <c r="Y486" s="80">
        <v>0</v>
      </c>
      <c r="Z486" s="79">
        <v>0</v>
      </c>
      <c r="AA486" s="80">
        <v>0</v>
      </c>
      <c r="AB486" s="79">
        <v>0</v>
      </c>
      <c r="AC486" s="82">
        <v>83.72</v>
      </c>
      <c r="AD486" s="37">
        <v>0</v>
      </c>
      <c r="AE486" s="80">
        <v>1.428</v>
      </c>
      <c r="AF486" s="95">
        <v>5.8</v>
      </c>
      <c r="AG486" s="82">
        <v>13.148</v>
      </c>
      <c r="AH486" s="79">
        <v>0</v>
      </c>
      <c r="AI486" s="80">
        <v>0</v>
      </c>
      <c r="AJ486" s="79">
        <v>0</v>
      </c>
      <c r="AK486" s="82">
        <v>4.196</v>
      </c>
      <c r="AL486" s="79">
        <v>0</v>
      </c>
      <c r="AM486" s="80">
        <v>0</v>
      </c>
      <c r="AN486" s="79">
        <v>0</v>
      </c>
      <c r="AO486" s="80">
        <v>0</v>
      </c>
      <c r="AP486" s="79">
        <v>0</v>
      </c>
      <c r="AQ486" s="176" t="s">
        <v>661</v>
      </c>
      <c r="AR486" s="79">
        <v>0</v>
      </c>
      <c r="AS486" s="82">
        <v>0</v>
      </c>
      <c r="AT486" s="95">
        <v>2.332</v>
      </c>
      <c r="AU486" s="82">
        <v>3.774</v>
      </c>
      <c r="AV486" s="79">
        <v>0</v>
      </c>
      <c r="AW486" s="80">
        <v>0</v>
      </c>
      <c r="AX486" s="95">
        <v>2.332</v>
      </c>
      <c r="AY486" s="82">
        <v>16.893</v>
      </c>
      <c r="AZ486" s="79">
        <v>0</v>
      </c>
      <c r="BA486" s="80">
        <v>0</v>
      </c>
      <c r="BB486" s="79">
        <v>0</v>
      </c>
      <c r="BC486" s="80">
        <v>0</v>
      </c>
      <c r="BD486" s="79">
        <v>0</v>
      </c>
      <c r="BE486" s="80">
        <v>0</v>
      </c>
      <c r="BF486" s="79">
        <v>0</v>
      </c>
      <c r="BG486" s="80">
        <v>0</v>
      </c>
      <c r="BH486" s="79">
        <v>0</v>
      </c>
      <c r="BI486" s="80">
        <v>0</v>
      </c>
      <c r="BJ486" s="79">
        <v>0</v>
      </c>
      <c r="BK486" s="80">
        <v>0</v>
      </c>
      <c r="BL486" s="79">
        <v>0</v>
      </c>
      <c r="BM486" s="80">
        <v>0</v>
      </c>
      <c r="BN486" s="79">
        <v>0</v>
      </c>
      <c r="BO486" s="80">
        <v>0</v>
      </c>
      <c r="BP486" s="79">
        <v>0</v>
      </c>
      <c r="BQ486" s="80">
        <v>0</v>
      </c>
      <c r="BR486" s="79">
        <v>0</v>
      </c>
      <c r="BS486" s="80">
        <v>0</v>
      </c>
      <c r="BT486" s="79">
        <v>0</v>
      </c>
      <c r="BU486" s="80">
        <v>0</v>
      </c>
      <c r="BV486" s="79">
        <v>0</v>
      </c>
      <c r="BW486" s="106">
        <v>0</v>
      </c>
      <c r="BX486" s="138">
        <v>72</v>
      </c>
      <c r="BY486" s="140">
        <v>160.98</v>
      </c>
      <c r="BZ486" s="79">
        <v>0</v>
      </c>
      <c r="CA486" s="80">
        <v>0</v>
      </c>
      <c r="CB486" s="79">
        <v>0</v>
      </c>
      <c r="CC486" s="80">
        <v>0</v>
      </c>
      <c r="CD486" s="79">
        <v>0</v>
      </c>
      <c r="CE486" s="80">
        <v>0</v>
      </c>
      <c r="CF486" s="79">
        <v>0</v>
      </c>
      <c r="CG486" s="80">
        <v>0</v>
      </c>
      <c r="CH486" s="79">
        <v>0</v>
      </c>
      <c r="CI486" s="80">
        <v>0</v>
      </c>
      <c r="CJ486" s="79">
        <v>0</v>
      </c>
      <c r="CK486" s="80">
        <v>0</v>
      </c>
      <c r="CL486" s="90">
        <v>0</v>
      </c>
      <c r="CM486" s="80">
        <v>0</v>
      </c>
      <c r="CN486" s="79">
        <v>0</v>
      </c>
      <c r="CO486" s="80">
        <v>0</v>
      </c>
    </row>
    <row r="487" spans="1:93" ht="12.75" hidden="1">
      <c r="A487" s="38" t="s">
        <v>8</v>
      </c>
      <c r="B487" s="1" t="s">
        <v>211</v>
      </c>
      <c r="C487" s="65" t="s">
        <v>5</v>
      </c>
      <c r="D487" s="79">
        <v>0</v>
      </c>
      <c r="E487" s="80">
        <v>0</v>
      </c>
      <c r="F487" s="79">
        <v>0</v>
      </c>
      <c r="G487" s="80">
        <v>0</v>
      </c>
      <c r="H487" s="79">
        <v>0</v>
      </c>
      <c r="I487" s="80">
        <v>0</v>
      </c>
      <c r="J487" s="79">
        <v>0</v>
      </c>
      <c r="K487" s="80">
        <v>0</v>
      </c>
      <c r="L487" s="79">
        <v>0</v>
      </c>
      <c r="M487" s="80">
        <v>0</v>
      </c>
      <c r="N487" s="79">
        <v>0</v>
      </c>
      <c r="O487" s="80">
        <v>0</v>
      </c>
      <c r="P487" s="79">
        <v>0</v>
      </c>
      <c r="Q487" s="80">
        <v>0</v>
      </c>
      <c r="R487" s="79">
        <v>0</v>
      </c>
      <c r="S487" s="80">
        <v>22</v>
      </c>
      <c r="T487" s="79">
        <v>0</v>
      </c>
      <c r="U487" s="80">
        <v>6</v>
      </c>
      <c r="V487" s="79">
        <v>0</v>
      </c>
      <c r="W487" s="80">
        <v>0</v>
      </c>
      <c r="X487" s="79">
        <v>0</v>
      </c>
      <c r="Y487" s="80">
        <v>10</v>
      </c>
      <c r="Z487" s="79">
        <v>0</v>
      </c>
      <c r="AA487" s="80">
        <v>0</v>
      </c>
      <c r="AB487" s="79">
        <v>0</v>
      </c>
      <c r="AC487" s="80">
        <v>0</v>
      </c>
      <c r="AD487" s="37">
        <v>0</v>
      </c>
      <c r="AE487" s="80">
        <v>0</v>
      </c>
      <c r="AF487" s="79">
        <v>0</v>
      </c>
      <c r="AG487" s="80">
        <v>0</v>
      </c>
      <c r="AH487" s="79">
        <v>0</v>
      </c>
      <c r="AI487" s="80">
        <v>0</v>
      </c>
      <c r="AJ487" s="79">
        <v>0</v>
      </c>
      <c r="AK487" s="80">
        <v>0</v>
      </c>
      <c r="AL487" s="79">
        <v>0</v>
      </c>
      <c r="AM487" s="80">
        <v>0</v>
      </c>
      <c r="AN487" s="79">
        <v>0</v>
      </c>
      <c r="AO487" s="80">
        <v>0</v>
      </c>
      <c r="AP487" s="79">
        <v>0</v>
      </c>
      <c r="AQ487" s="80">
        <v>0</v>
      </c>
      <c r="AR487" s="79">
        <v>0</v>
      </c>
      <c r="AS487" s="80">
        <v>0</v>
      </c>
      <c r="AT487" s="79">
        <v>0</v>
      </c>
      <c r="AU487" s="80">
        <v>0</v>
      </c>
      <c r="AV487" s="79">
        <v>0</v>
      </c>
      <c r="AW487" s="80">
        <v>0</v>
      </c>
      <c r="AX487" s="79">
        <v>0</v>
      </c>
      <c r="AY487" s="80">
        <v>0</v>
      </c>
      <c r="AZ487" s="79">
        <v>0</v>
      </c>
      <c r="BA487" s="80">
        <v>0</v>
      </c>
      <c r="BB487" s="79">
        <v>0</v>
      </c>
      <c r="BC487" s="80">
        <v>0</v>
      </c>
      <c r="BD487" s="79">
        <v>0</v>
      </c>
      <c r="BE487" s="80">
        <v>0</v>
      </c>
      <c r="BF487" s="79">
        <v>0</v>
      </c>
      <c r="BG487" s="80">
        <v>40</v>
      </c>
      <c r="BH487" s="79">
        <v>0</v>
      </c>
      <c r="BI487" s="80">
        <v>0</v>
      </c>
      <c r="BJ487" s="79">
        <v>0</v>
      </c>
      <c r="BK487" s="80">
        <v>0</v>
      </c>
      <c r="BL487" s="79">
        <v>20</v>
      </c>
      <c r="BM487" s="106">
        <v>37</v>
      </c>
      <c r="BN487" s="135">
        <v>15</v>
      </c>
      <c r="BO487" s="106">
        <v>11</v>
      </c>
      <c r="BP487" s="79">
        <v>0</v>
      </c>
      <c r="BQ487" s="80">
        <v>0</v>
      </c>
      <c r="BR487" s="79">
        <v>0</v>
      </c>
      <c r="BS487" s="80">
        <v>0</v>
      </c>
      <c r="BT487" s="79">
        <v>0</v>
      </c>
      <c r="BU487" s="80">
        <v>4</v>
      </c>
      <c r="BV487" s="79">
        <v>100</v>
      </c>
      <c r="BW487" s="176">
        <v>122.5</v>
      </c>
      <c r="BX487" s="79">
        <v>20</v>
      </c>
      <c r="BY487" s="244">
        <v>24</v>
      </c>
      <c r="BZ487" s="79">
        <v>0</v>
      </c>
      <c r="CA487" s="80">
        <v>6</v>
      </c>
      <c r="CB487" s="79">
        <v>0</v>
      </c>
      <c r="CC487" s="80">
        <v>0</v>
      </c>
      <c r="CD487" s="79">
        <v>0</v>
      </c>
      <c r="CE487" s="80">
        <v>3</v>
      </c>
      <c r="CF487" s="79">
        <v>0</v>
      </c>
      <c r="CG487" s="80">
        <v>0</v>
      </c>
      <c r="CH487" s="79">
        <v>0</v>
      </c>
      <c r="CI487" s="80">
        <v>0</v>
      </c>
      <c r="CJ487" s="79">
        <v>0</v>
      </c>
      <c r="CK487" s="80">
        <v>0</v>
      </c>
      <c r="CL487" s="90">
        <v>0</v>
      </c>
      <c r="CM487" s="80">
        <v>0</v>
      </c>
      <c r="CN487" s="79">
        <v>0</v>
      </c>
      <c r="CO487" s="80">
        <v>0</v>
      </c>
    </row>
    <row r="488" spans="1:93" ht="12.75" hidden="1">
      <c r="A488" s="39"/>
      <c r="B488" s="2"/>
      <c r="C488" s="66" t="s">
        <v>148</v>
      </c>
      <c r="D488" s="79">
        <v>0</v>
      </c>
      <c r="E488" s="80">
        <v>0</v>
      </c>
      <c r="F488" s="79">
        <v>0</v>
      </c>
      <c r="G488" s="80">
        <v>0</v>
      </c>
      <c r="H488" s="79">
        <v>0</v>
      </c>
      <c r="I488" s="80">
        <v>0</v>
      </c>
      <c r="J488" s="79">
        <v>0</v>
      </c>
      <c r="K488" s="80">
        <v>0</v>
      </c>
      <c r="L488" s="79">
        <v>0</v>
      </c>
      <c r="M488" s="80">
        <v>0</v>
      </c>
      <c r="N488" s="79">
        <v>0</v>
      </c>
      <c r="O488" s="80">
        <v>0</v>
      </c>
      <c r="P488" s="79">
        <v>0</v>
      </c>
      <c r="Q488" s="80">
        <v>0</v>
      </c>
      <c r="R488" s="79">
        <v>0</v>
      </c>
      <c r="S488" s="82">
        <v>5.525</v>
      </c>
      <c r="T488" s="79">
        <v>0</v>
      </c>
      <c r="U488" s="82">
        <v>1.422</v>
      </c>
      <c r="V488" s="79">
        <v>0</v>
      </c>
      <c r="W488" s="80">
        <v>0</v>
      </c>
      <c r="X488" s="79">
        <v>0</v>
      </c>
      <c r="Y488" s="82">
        <v>2.255</v>
      </c>
      <c r="Z488" s="79">
        <v>0</v>
      </c>
      <c r="AA488" s="80">
        <v>0</v>
      </c>
      <c r="AB488" s="79">
        <v>0</v>
      </c>
      <c r="AC488" s="80">
        <v>0</v>
      </c>
      <c r="AD488" s="37">
        <v>0</v>
      </c>
      <c r="AE488" s="80">
        <v>0</v>
      </c>
      <c r="AF488" s="79">
        <v>0</v>
      </c>
      <c r="AG488" s="80">
        <v>0</v>
      </c>
      <c r="AH488" s="79">
        <v>0</v>
      </c>
      <c r="AI488" s="80">
        <v>0</v>
      </c>
      <c r="AJ488" s="79">
        <v>0</v>
      </c>
      <c r="AK488" s="80">
        <v>0</v>
      </c>
      <c r="AL488" s="79">
        <v>0</v>
      </c>
      <c r="AM488" s="80">
        <v>0</v>
      </c>
      <c r="AN488" s="79">
        <v>0</v>
      </c>
      <c r="AO488" s="80">
        <v>0</v>
      </c>
      <c r="AP488" s="79">
        <v>0</v>
      </c>
      <c r="AQ488" s="80">
        <v>0</v>
      </c>
      <c r="AR488" s="79">
        <v>0</v>
      </c>
      <c r="AS488" s="80">
        <v>0</v>
      </c>
      <c r="AT488" s="79">
        <v>0</v>
      </c>
      <c r="AU488" s="80">
        <v>0</v>
      </c>
      <c r="AV488" s="79">
        <v>0</v>
      </c>
      <c r="AW488" s="80">
        <v>0</v>
      </c>
      <c r="AX488" s="79">
        <v>0</v>
      </c>
      <c r="AY488" s="80">
        <v>0</v>
      </c>
      <c r="AZ488" s="79">
        <v>0</v>
      </c>
      <c r="BA488" s="80">
        <v>0</v>
      </c>
      <c r="BB488" s="79">
        <v>0</v>
      </c>
      <c r="BC488" s="80">
        <v>0</v>
      </c>
      <c r="BD488" s="79">
        <v>0</v>
      </c>
      <c r="BE488" s="80">
        <v>0</v>
      </c>
      <c r="BF488" s="79">
        <v>0</v>
      </c>
      <c r="BG488" s="82">
        <v>9.38</v>
      </c>
      <c r="BH488" s="79">
        <v>0</v>
      </c>
      <c r="BI488" s="80">
        <v>0</v>
      </c>
      <c r="BJ488" s="79">
        <v>0</v>
      </c>
      <c r="BK488" s="80">
        <v>0</v>
      </c>
      <c r="BL488" s="81">
        <v>3</v>
      </c>
      <c r="BM488" s="82">
        <v>8.396</v>
      </c>
      <c r="BN488" s="81">
        <v>12.75</v>
      </c>
      <c r="BO488" s="82">
        <v>6.488</v>
      </c>
      <c r="BP488" s="79">
        <v>0</v>
      </c>
      <c r="BQ488" s="80">
        <v>0</v>
      </c>
      <c r="BR488" s="79">
        <v>0</v>
      </c>
      <c r="BS488" s="80">
        <v>0</v>
      </c>
      <c r="BT488" s="79">
        <v>0</v>
      </c>
      <c r="BU488" s="179">
        <v>5.151</v>
      </c>
      <c r="BV488" s="138">
        <v>25.1</v>
      </c>
      <c r="BW488" s="179">
        <v>50.478</v>
      </c>
      <c r="BX488" s="138">
        <v>14</v>
      </c>
      <c r="BY488" s="140">
        <v>12.265</v>
      </c>
      <c r="BZ488" s="79">
        <v>0</v>
      </c>
      <c r="CA488" s="176" t="s">
        <v>475</v>
      </c>
      <c r="CB488" s="79">
        <v>0</v>
      </c>
      <c r="CC488" s="80">
        <v>0</v>
      </c>
      <c r="CD488" s="79">
        <v>0</v>
      </c>
      <c r="CE488" s="82">
        <v>2.424</v>
      </c>
      <c r="CF488" s="79">
        <v>0</v>
      </c>
      <c r="CG488" s="80">
        <v>0</v>
      </c>
      <c r="CH488" s="79">
        <v>0</v>
      </c>
      <c r="CI488" s="80">
        <v>0</v>
      </c>
      <c r="CJ488" s="79">
        <v>0</v>
      </c>
      <c r="CK488" s="80">
        <v>0</v>
      </c>
      <c r="CL488" s="90">
        <v>0</v>
      </c>
      <c r="CM488" s="80">
        <v>0</v>
      </c>
      <c r="CN488" s="79">
        <v>0</v>
      </c>
      <c r="CO488" s="80">
        <v>0</v>
      </c>
    </row>
    <row r="489" spans="1:93" ht="12.75" hidden="1">
      <c r="A489" s="38" t="s">
        <v>9</v>
      </c>
      <c r="B489" s="1" t="s">
        <v>150</v>
      </c>
      <c r="C489" s="65" t="s">
        <v>152</v>
      </c>
      <c r="D489" s="79">
        <v>0</v>
      </c>
      <c r="E489" s="80">
        <v>0</v>
      </c>
      <c r="F489" s="79">
        <v>0</v>
      </c>
      <c r="G489" s="80">
        <v>0</v>
      </c>
      <c r="H489" s="79">
        <v>0</v>
      </c>
      <c r="I489" s="80">
        <v>0</v>
      </c>
      <c r="J489" s="79">
        <v>0</v>
      </c>
      <c r="K489" s="80">
        <v>0</v>
      </c>
      <c r="L489" s="79">
        <v>0</v>
      </c>
      <c r="M489" s="80">
        <v>0</v>
      </c>
      <c r="N489" s="79">
        <v>0</v>
      </c>
      <c r="O489" s="80">
        <v>0</v>
      </c>
      <c r="P489" s="79">
        <v>0</v>
      </c>
      <c r="Q489" s="80">
        <v>0</v>
      </c>
      <c r="R489" s="79">
        <v>0</v>
      </c>
      <c r="S489" s="80">
        <v>0</v>
      </c>
      <c r="T489" s="79">
        <v>0</v>
      </c>
      <c r="U489" s="80">
        <v>0</v>
      </c>
      <c r="V489" s="79">
        <v>0</v>
      </c>
      <c r="W489" s="80">
        <v>0</v>
      </c>
      <c r="X489" s="79">
        <v>0</v>
      </c>
      <c r="Y489" s="80">
        <v>0</v>
      </c>
      <c r="Z489" s="79">
        <v>0</v>
      </c>
      <c r="AA489" s="80">
        <v>0</v>
      </c>
      <c r="AB489" s="79">
        <v>0</v>
      </c>
      <c r="AC489" s="80">
        <v>0</v>
      </c>
      <c r="AD489" s="37">
        <v>0</v>
      </c>
      <c r="AE489" s="80">
        <v>0</v>
      </c>
      <c r="AF489" s="79">
        <v>0</v>
      </c>
      <c r="AG489" s="80">
        <v>0</v>
      </c>
      <c r="AH489" s="79">
        <v>0</v>
      </c>
      <c r="AI489" s="80">
        <v>0</v>
      </c>
      <c r="AJ489" s="79">
        <v>0</v>
      </c>
      <c r="AK489" s="80">
        <v>0</v>
      </c>
      <c r="AL489" s="79">
        <v>0</v>
      </c>
      <c r="AM489" s="80">
        <v>0</v>
      </c>
      <c r="AN489" s="79">
        <v>0</v>
      </c>
      <c r="AO489" s="80">
        <v>0</v>
      </c>
      <c r="AP489" s="79">
        <v>0</v>
      </c>
      <c r="AQ489" s="80">
        <v>0</v>
      </c>
      <c r="AR489" s="79">
        <v>0</v>
      </c>
      <c r="AS489" s="80">
        <v>0</v>
      </c>
      <c r="AT489" s="79">
        <v>0</v>
      </c>
      <c r="AU489" s="80">
        <v>0</v>
      </c>
      <c r="AV489" s="79">
        <v>0</v>
      </c>
      <c r="AW489" s="80">
        <v>0</v>
      </c>
      <c r="AX489" s="79">
        <v>0</v>
      </c>
      <c r="AY489" s="80">
        <v>0</v>
      </c>
      <c r="AZ489" s="79">
        <v>0</v>
      </c>
      <c r="BA489" s="80">
        <v>0</v>
      </c>
      <c r="BB489" s="79">
        <v>0</v>
      </c>
      <c r="BC489" s="80">
        <v>0</v>
      </c>
      <c r="BD489" s="79">
        <v>0</v>
      </c>
      <c r="BE489" s="80">
        <v>0</v>
      </c>
      <c r="BF489" s="79">
        <v>0</v>
      </c>
      <c r="BG489" s="80">
        <v>0</v>
      </c>
      <c r="BH489" s="79">
        <v>0</v>
      </c>
      <c r="BI489" s="80">
        <v>0</v>
      </c>
      <c r="BJ489" s="79">
        <v>0</v>
      </c>
      <c r="BK489" s="80">
        <v>0</v>
      </c>
      <c r="BL489" s="79">
        <v>0</v>
      </c>
      <c r="BM489" s="80">
        <v>0</v>
      </c>
      <c r="BN489" s="79">
        <v>0</v>
      </c>
      <c r="BO489" s="80">
        <v>0</v>
      </c>
      <c r="BP489" s="79">
        <v>0</v>
      </c>
      <c r="BQ489" s="80">
        <v>0</v>
      </c>
      <c r="BR489" s="79">
        <v>0</v>
      </c>
      <c r="BS489" s="80">
        <v>0</v>
      </c>
      <c r="BT489" s="79">
        <v>0</v>
      </c>
      <c r="BU489" s="80">
        <v>0</v>
      </c>
      <c r="BV489" s="79">
        <v>0</v>
      </c>
      <c r="BW489" s="80">
        <v>0</v>
      </c>
      <c r="BX489" s="79">
        <v>0</v>
      </c>
      <c r="BY489" s="80">
        <v>0</v>
      </c>
      <c r="BZ489" s="79">
        <v>0</v>
      </c>
      <c r="CA489" s="80">
        <v>0</v>
      </c>
      <c r="CB489" s="79">
        <v>0</v>
      </c>
      <c r="CC489" s="80">
        <v>0</v>
      </c>
      <c r="CD489" s="79">
        <v>0</v>
      </c>
      <c r="CE489" s="80">
        <v>0</v>
      </c>
      <c r="CF489" s="79">
        <v>0</v>
      </c>
      <c r="CG489" s="80">
        <v>0</v>
      </c>
      <c r="CH489" s="79">
        <v>0</v>
      </c>
      <c r="CI489" s="80">
        <v>0</v>
      </c>
      <c r="CJ489" s="79">
        <v>0</v>
      </c>
      <c r="CK489" s="80">
        <v>0</v>
      </c>
      <c r="CL489" s="90">
        <v>0</v>
      </c>
      <c r="CM489" s="80">
        <v>0</v>
      </c>
      <c r="CN489" s="79">
        <v>0</v>
      </c>
      <c r="CO489" s="80">
        <v>0</v>
      </c>
    </row>
    <row r="490" spans="1:93" ht="12.75" hidden="1">
      <c r="A490" s="39"/>
      <c r="B490" s="2" t="s">
        <v>151</v>
      </c>
      <c r="C490" s="66" t="s">
        <v>148</v>
      </c>
      <c r="D490" s="79">
        <v>0</v>
      </c>
      <c r="E490" s="80"/>
      <c r="F490" s="79">
        <v>0</v>
      </c>
      <c r="G490" s="80"/>
      <c r="H490" s="79">
        <v>0</v>
      </c>
      <c r="I490" s="80">
        <v>0</v>
      </c>
      <c r="J490" s="79">
        <v>0</v>
      </c>
      <c r="K490" s="80"/>
      <c r="L490" s="79">
        <v>0</v>
      </c>
      <c r="M490" s="80"/>
      <c r="N490" s="79">
        <v>0</v>
      </c>
      <c r="O490" s="80"/>
      <c r="P490" s="79">
        <v>0</v>
      </c>
      <c r="Q490" s="80"/>
      <c r="R490" s="79">
        <v>0</v>
      </c>
      <c r="S490" s="80"/>
      <c r="T490" s="79">
        <v>0</v>
      </c>
      <c r="U490" s="80"/>
      <c r="V490" s="79">
        <v>0</v>
      </c>
      <c r="W490" s="80"/>
      <c r="X490" s="79">
        <v>0</v>
      </c>
      <c r="Y490" s="80"/>
      <c r="Z490" s="79">
        <v>0</v>
      </c>
      <c r="AA490" s="80"/>
      <c r="AB490" s="79">
        <v>0</v>
      </c>
      <c r="AC490" s="80"/>
      <c r="AD490" s="37">
        <v>0</v>
      </c>
      <c r="AE490" s="80"/>
      <c r="AF490" s="79">
        <v>0</v>
      </c>
      <c r="AG490" s="80"/>
      <c r="AH490" s="79">
        <v>0</v>
      </c>
      <c r="AI490" s="80"/>
      <c r="AJ490" s="79">
        <v>0</v>
      </c>
      <c r="AK490" s="80"/>
      <c r="AL490" s="79">
        <v>0</v>
      </c>
      <c r="AM490" s="80">
        <v>0</v>
      </c>
      <c r="AN490" s="79">
        <v>0</v>
      </c>
      <c r="AO490" s="80">
        <v>0</v>
      </c>
      <c r="AP490" s="79">
        <v>0</v>
      </c>
      <c r="AQ490" s="80">
        <v>0</v>
      </c>
      <c r="AR490" s="79">
        <v>0</v>
      </c>
      <c r="AS490" s="80">
        <v>0</v>
      </c>
      <c r="AT490" s="79">
        <v>0</v>
      </c>
      <c r="AU490" s="80">
        <v>0</v>
      </c>
      <c r="AV490" s="79">
        <v>0</v>
      </c>
      <c r="AW490" s="80">
        <v>0</v>
      </c>
      <c r="AX490" s="79">
        <v>0</v>
      </c>
      <c r="AY490" s="80">
        <v>0</v>
      </c>
      <c r="AZ490" s="79">
        <v>0</v>
      </c>
      <c r="BA490" s="80">
        <v>0</v>
      </c>
      <c r="BB490" s="79">
        <v>0</v>
      </c>
      <c r="BC490" s="80">
        <v>0</v>
      </c>
      <c r="BD490" s="79">
        <v>0</v>
      </c>
      <c r="BE490" s="80">
        <v>0</v>
      </c>
      <c r="BF490" s="79">
        <v>0</v>
      </c>
      <c r="BG490" s="80">
        <v>0</v>
      </c>
      <c r="BH490" s="79">
        <v>0</v>
      </c>
      <c r="BI490" s="80">
        <v>0</v>
      </c>
      <c r="BJ490" s="79">
        <v>0</v>
      </c>
      <c r="BK490" s="80">
        <v>0</v>
      </c>
      <c r="BL490" s="79">
        <v>0</v>
      </c>
      <c r="BM490" s="80">
        <v>0</v>
      </c>
      <c r="BN490" s="79">
        <v>0</v>
      </c>
      <c r="BO490" s="80">
        <v>0</v>
      </c>
      <c r="BP490" s="79">
        <v>0</v>
      </c>
      <c r="BQ490" s="80">
        <v>0</v>
      </c>
      <c r="BR490" s="79">
        <v>0</v>
      </c>
      <c r="BS490" s="80">
        <v>0</v>
      </c>
      <c r="BT490" s="79">
        <v>0</v>
      </c>
      <c r="BU490" s="80">
        <v>0</v>
      </c>
      <c r="BV490" s="79">
        <v>0</v>
      </c>
      <c r="BW490" s="80">
        <v>0</v>
      </c>
      <c r="BX490" s="79">
        <v>0</v>
      </c>
      <c r="BY490" s="80">
        <v>0</v>
      </c>
      <c r="BZ490" s="79">
        <v>0</v>
      </c>
      <c r="CA490" s="80">
        <v>0</v>
      </c>
      <c r="CB490" s="79">
        <v>0</v>
      </c>
      <c r="CC490" s="80">
        <v>0</v>
      </c>
      <c r="CD490" s="79">
        <v>0</v>
      </c>
      <c r="CE490" s="80">
        <v>0</v>
      </c>
      <c r="CF490" s="79">
        <v>0</v>
      </c>
      <c r="CG490" s="80">
        <v>0</v>
      </c>
      <c r="CH490" s="79">
        <v>0</v>
      </c>
      <c r="CI490" s="80">
        <v>0</v>
      </c>
      <c r="CJ490" s="79">
        <v>0</v>
      </c>
      <c r="CK490" s="80">
        <v>0</v>
      </c>
      <c r="CL490" s="90">
        <v>0</v>
      </c>
      <c r="CM490" s="80">
        <v>0</v>
      </c>
      <c r="CN490" s="79">
        <v>0</v>
      </c>
      <c r="CO490" s="80">
        <v>0</v>
      </c>
    </row>
    <row r="491" spans="1:93" ht="12.75" hidden="1">
      <c r="A491" s="38" t="s">
        <v>153</v>
      </c>
      <c r="B491" s="1" t="s">
        <v>154</v>
      </c>
      <c r="C491" s="65" t="s">
        <v>155</v>
      </c>
      <c r="D491" s="79">
        <v>0</v>
      </c>
      <c r="E491" s="80">
        <v>0</v>
      </c>
      <c r="F491" s="79">
        <v>0</v>
      </c>
      <c r="G491" s="80">
        <v>0</v>
      </c>
      <c r="H491" s="79">
        <v>0</v>
      </c>
      <c r="I491" s="80">
        <v>0</v>
      </c>
      <c r="J491" s="79">
        <v>0</v>
      </c>
      <c r="K491" s="80">
        <v>0</v>
      </c>
      <c r="L491" s="79">
        <v>0</v>
      </c>
      <c r="M491" s="80">
        <v>0</v>
      </c>
      <c r="N491" s="79">
        <v>0</v>
      </c>
      <c r="O491" s="80">
        <v>0</v>
      </c>
      <c r="P491" s="79">
        <v>0</v>
      </c>
      <c r="Q491" s="80">
        <v>0</v>
      </c>
      <c r="R491" s="79">
        <v>0</v>
      </c>
      <c r="S491" s="80">
        <v>0</v>
      </c>
      <c r="T491" s="79">
        <v>0</v>
      </c>
      <c r="U491" s="80">
        <v>0</v>
      </c>
      <c r="V491" s="79">
        <v>0</v>
      </c>
      <c r="W491" s="80">
        <v>0</v>
      </c>
      <c r="X491" s="79">
        <v>0</v>
      </c>
      <c r="Y491" s="80">
        <v>0</v>
      </c>
      <c r="Z491" s="79">
        <v>0</v>
      </c>
      <c r="AA491" s="80">
        <v>0</v>
      </c>
      <c r="AB491" s="79">
        <v>0</v>
      </c>
      <c r="AC491" s="80">
        <v>0</v>
      </c>
      <c r="AD491" s="37">
        <v>0</v>
      </c>
      <c r="AE491" s="80">
        <v>0</v>
      </c>
      <c r="AF491" s="79">
        <v>0</v>
      </c>
      <c r="AG491" s="80">
        <v>0</v>
      </c>
      <c r="AH491" s="79">
        <v>0</v>
      </c>
      <c r="AI491" s="80">
        <v>0</v>
      </c>
      <c r="AJ491" s="79">
        <v>0</v>
      </c>
      <c r="AK491" s="80">
        <v>0</v>
      </c>
      <c r="AL491" s="79">
        <v>0</v>
      </c>
      <c r="AM491" s="80">
        <v>0</v>
      </c>
      <c r="AN491" s="79">
        <v>0</v>
      </c>
      <c r="AO491" s="80">
        <v>0</v>
      </c>
      <c r="AP491" s="79">
        <v>0</v>
      </c>
      <c r="AQ491" s="80">
        <v>0</v>
      </c>
      <c r="AR491" s="79">
        <v>0</v>
      </c>
      <c r="AS491" s="80">
        <v>0</v>
      </c>
      <c r="AT491" s="79">
        <v>0</v>
      </c>
      <c r="AU491" s="80">
        <v>0</v>
      </c>
      <c r="AV491" s="79">
        <v>0</v>
      </c>
      <c r="AW491" s="80">
        <v>0</v>
      </c>
      <c r="AX491" s="79">
        <v>0</v>
      </c>
      <c r="AY491" s="80">
        <v>0</v>
      </c>
      <c r="AZ491" s="79">
        <v>0</v>
      </c>
      <c r="BA491" s="80">
        <v>0</v>
      </c>
      <c r="BB491" s="79">
        <v>0</v>
      </c>
      <c r="BC491" s="80">
        <v>0</v>
      </c>
      <c r="BD491" s="79">
        <v>0</v>
      </c>
      <c r="BE491" s="80">
        <v>0</v>
      </c>
      <c r="BF491" s="79">
        <v>0</v>
      </c>
      <c r="BG491" s="80">
        <v>0</v>
      </c>
      <c r="BH491" s="79">
        <v>0</v>
      </c>
      <c r="BI491" s="80">
        <v>0</v>
      </c>
      <c r="BJ491" s="79">
        <v>0</v>
      </c>
      <c r="BK491" s="80">
        <v>0</v>
      </c>
      <c r="BL491" s="79">
        <v>0</v>
      </c>
      <c r="BM491" s="80">
        <v>0</v>
      </c>
      <c r="BN491" s="79">
        <v>0</v>
      </c>
      <c r="BO491" s="80">
        <v>0</v>
      </c>
      <c r="BP491" s="79">
        <v>0</v>
      </c>
      <c r="BQ491" s="80">
        <v>0</v>
      </c>
      <c r="BR491" s="79">
        <v>0</v>
      </c>
      <c r="BS491" s="80">
        <v>0</v>
      </c>
      <c r="BT491" s="79">
        <v>0</v>
      </c>
      <c r="BU491" s="80">
        <v>0</v>
      </c>
      <c r="BV491" s="79">
        <v>0</v>
      </c>
      <c r="BW491" s="80">
        <v>0</v>
      </c>
      <c r="BX491" s="79">
        <v>0</v>
      </c>
      <c r="BY491" s="80">
        <v>0</v>
      </c>
      <c r="BZ491" s="79">
        <v>0</v>
      </c>
      <c r="CA491" s="80">
        <v>0</v>
      </c>
      <c r="CB491" s="79">
        <v>0</v>
      </c>
      <c r="CC491" s="80">
        <v>0</v>
      </c>
      <c r="CD491" s="79">
        <v>0</v>
      </c>
      <c r="CE491" s="80">
        <v>0</v>
      </c>
      <c r="CF491" s="79">
        <v>0</v>
      </c>
      <c r="CG491" s="80">
        <v>0</v>
      </c>
      <c r="CH491" s="79">
        <v>0</v>
      </c>
      <c r="CI491" s="80">
        <v>0</v>
      </c>
      <c r="CJ491" s="79">
        <v>0</v>
      </c>
      <c r="CK491" s="80">
        <v>0</v>
      </c>
      <c r="CL491" s="90">
        <v>0</v>
      </c>
      <c r="CM491" s="80">
        <v>0</v>
      </c>
      <c r="CN491" s="79">
        <v>0</v>
      </c>
      <c r="CO491" s="80">
        <v>0</v>
      </c>
    </row>
    <row r="492" spans="1:93" ht="12.75" hidden="1">
      <c r="A492" s="39"/>
      <c r="B492" s="2"/>
      <c r="C492" s="66" t="s">
        <v>148</v>
      </c>
      <c r="D492" s="79">
        <v>0</v>
      </c>
      <c r="E492" s="80">
        <v>0</v>
      </c>
      <c r="F492" s="79">
        <v>0</v>
      </c>
      <c r="G492" s="80">
        <v>0</v>
      </c>
      <c r="H492" s="79">
        <v>0</v>
      </c>
      <c r="I492" s="80">
        <v>0</v>
      </c>
      <c r="J492" s="79">
        <v>0</v>
      </c>
      <c r="K492" s="80">
        <v>0</v>
      </c>
      <c r="L492" s="79">
        <v>0</v>
      </c>
      <c r="M492" s="80">
        <v>0</v>
      </c>
      <c r="N492" s="79">
        <v>0</v>
      </c>
      <c r="O492" s="80">
        <v>0</v>
      </c>
      <c r="P492" s="79">
        <v>0</v>
      </c>
      <c r="Q492" s="80">
        <v>0</v>
      </c>
      <c r="R492" s="79">
        <v>0</v>
      </c>
      <c r="S492" s="80">
        <v>0</v>
      </c>
      <c r="T492" s="79">
        <v>0</v>
      </c>
      <c r="U492" s="80">
        <v>0</v>
      </c>
      <c r="V492" s="79">
        <v>0</v>
      </c>
      <c r="W492" s="80">
        <v>0</v>
      </c>
      <c r="X492" s="79">
        <v>0</v>
      </c>
      <c r="Y492" s="80">
        <v>0</v>
      </c>
      <c r="Z492" s="79">
        <v>0</v>
      </c>
      <c r="AA492" s="80">
        <v>0</v>
      </c>
      <c r="AB492" s="79">
        <v>0</v>
      </c>
      <c r="AC492" s="80">
        <v>0</v>
      </c>
      <c r="AD492" s="37">
        <v>0</v>
      </c>
      <c r="AE492" s="80">
        <v>0</v>
      </c>
      <c r="AF492" s="79">
        <v>0</v>
      </c>
      <c r="AG492" s="80">
        <v>0</v>
      </c>
      <c r="AH492" s="79">
        <v>0</v>
      </c>
      <c r="AI492" s="80">
        <v>0</v>
      </c>
      <c r="AJ492" s="79">
        <v>0</v>
      </c>
      <c r="AK492" s="80">
        <v>0</v>
      </c>
      <c r="AL492" s="79">
        <v>0</v>
      </c>
      <c r="AM492" s="80">
        <v>0</v>
      </c>
      <c r="AN492" s="79">
        <v>0</v>
      </c>
      <c r="AO492" s="80">
        <v>0</v>
      </c>
      <c r="AP492" s="79">
        <v>0</v>
      </c>
      <c r="AQ492" s="80">
        <v>0</v>
      </c>
      <c r="AR492" s="79">
        <v>0</v>
      </c>
      <c r="AS492" s="80">
        <v>0</v>
      </c>
      <c r="AT492" s="79">
        <v>0</v>
      </c>
      <c r="AU492" s="80">
        <v>0</v>
      </c>
      <c r="AV492" s="79">
        <v>0</v>
      </c>
      <c r="AW492" s="80">
        <v>0</v>
      </c>
      <c r="AX492" s="79">
        <v>0</v>
      </c>
      <c r="AY492" s="80">
        <v>0</v>
      </c>
      <c r="AZ492" s="79">
        <v>0</v>
      </c>
      <c r="BA492" s="80">
        <v>0</v>
      </c>
      <c r="BB492" s="79">
        <v>0</v>
      </c>
      <c r="BC492" s="80">
        <v>0</v>
      </c>
      <c r="BD492" s="79">
        <v>0</v>
      </c>
      <c r="BE492" s="80">
        <v>0</v>
      </c>
      <c r="BF492" s="79">
        <v>0</v>
      </c>
      <c r="BG492" s="80">
        <v>0</v>
      </c>
      <c r="BH492" s="79">
        <v>0</v>
      </c>
      <c r="BI492" s="80">
        <v>0</v>
      </c>
      <c r="BJ492" s="79">
        <v>0</v>
      </c>
      <c r="BK492" s="80">
        <v>0</v>
      </c>
      <c r="BL492" s="79">
        <v>0</v>
      </c>
      <c r="BM492" s="80">
        <v>0</v>
      </c>
      <c r="BN492" s="79">
        <v>0</v>
      </c>
      <c r="BO492" s="80">
        <v>0</v>
      </c>
      <c r="BP492" s="79">
        <v>0</v>
      </c>
      <c r="BQ492" s="80">
        <v>0</v>
      </c>
      <c r="BR492" s="79">
        <v>0</v>
      </c>
      <c r="BS492" s="80">
        <v>0</v>
      </c>
      <c r="BT492" s="79">
        <v>0</v>
      </c>
      <c r="BU492" s="80">
        <v>0</v>
      </c>
      <c r="BV492" s="79">
        <v>0</v>
      </c>
      <c r="BW492" s="80">
        <v>0</v>
      </c>
      <c r="BX492" s="79">
        <v>0</v>
      </c>
      <c r="BY492" s="80">
        <v>0</v>
      </c>
      <c r="BZ492" s="79">
        <v>0</v>
      </c>
      <c r="CA492" s="80">
        <v>0</v>
      </c>
      <c r="CB492" s="79">
        <v>0</v>
      </c>
      <c r="CC492" s="80">
        <v>0</v>
      </c>
      <c r="CD492" s="79">
        <v>0</v>
      </c>
      <c r="CE492" s="80">
        <v>0</v>
      </c>
      <c r="CF492" s="79">
        <v>0</v>
      </c>
      <c r="CG492" s="80">
        <v>0</v>
      </c>
      <c r="CH492" s="79">
        <v>0</v>
      </c>
      <c r="CI492" s="80">
        <v>0</v>
      </c>
      <c r="CJ492" s="79">
        <v>0</v>
      </c>
      <c r="CK492" s="80">
        <v>0</v>
      </c>
      <c r="CL492" s="90">
        <v>0</v>
      </c>
      <c r="CM492" s="80">
        <v>0</v>
      </c>
      <c r="CN492" s="79">
        <v>0</v>
      </c>
      <c r="CO492" s="80">
        <v>0</v>
      </c>
    </row>
    <row r="493" spans="1:93" ht="12.75" hidden="1">
      <c r="A493" s="38" t="s">
        <v>13</v>
      </c>
      <c r="B493" s="1" t="s">
        <v>156</v>
      </c>
      <c r="C493" s="65" t="s">
        <v>482</v>
      </c>
      <c r="D493" s="79">
        <v>0</v>
      </c>
      <c r="E493" s="80">
        <v>0</v>
      </c>
      <c r="F493" s="79">
        <v>0</v>
      </c>
      <c r="G493" s="80">
        <v>0</v>
      </c>
      <c r="H493" s="79">
        <v>0</v>
      </c>
      <c r="I493" s="98">
        <v>15</v>
      </c>
      <c r="J493" s="79">
        <v>0</v>
      </c>
      <c r="K493" s="80">
        <v>0</v>
      </c>
      <c r="L493" s="79">
        <v>0</v>
      </c>
      <c r="M493" s="80">
        <v>0</v>
      </c>
      <c r="N493" s="79">
        <v>0</v>
      </c>
      <c r="O493" s="80">
        <v>0</v>
      </c>
      <c r="P493" s="79">
        <v>0</v>
      </c>
      <c r="Q493" s="80">
        <v>30</v>
      </c>
      <c r="R493" s="79">
        <v>0</v>
      </c>
      <c r="S493" s="80">
        <v>0</v>
      </c>
      <c r="T493" s="79">
        <v>0</v>
      </c>
      <c r="U493" s="80">
        <v>0</v>
      </c>
      <c r="V493" s="79">
        <v>0</v>
      </c>
      <c r="W493" s="80">
        <v>0</v>
      </c>
      <c r="X493" s="79">
        <v>0</v>
      </c>
      <c r="Y493" s="80">
        <v>0</v>
      </c>
      <c r="Z493" s="79">
        <v>0</v>
      </c>
      <c r="AA493" s="80">
        <v>0</v>
      </c>
      <c r="AB493" s="79">
        <v>0</v>
      </c>
      <c r="AC493" s="80">
        <v>0</v>
      </c>
      <c r="AD493" s="37">
        <v>0</v>
      </c>
      <c r="AE493" s="80">
        <v>0</v>
      </c>
      <c r="AF493" s="79">
        <v>0</v>
      </c>
      <c r="AG493" s="80">
        <v>0</v>
      </c>
      <c r="AH493" s="79">
        <v>0</v>
      </c>
      <c r="AI493" s="80">
        <v>0</v>
      </c>
      <c r="AJ493" s="79">
        <v>0</v>
      </c>
      <c r="AK493" s="80">
        <v>0</v>
      </c>
      <c r="AL493" s="79">
        <v>0</v>
      </c>
      <c r="AM493" s="80">
        <v>0</v>
      </c>
      <c r="AN493" s="79">
        <v>0</v>
      </c>
      <c r="AO493" s="176">
        <v>2</v>
      </c>
      <c r="AP493" s="79">
        <v>0</v>
      </c>
      <c r="AQ493" s="80">
        <v>0</v>
      </c>
      <c r="AR493" s="79">
        <v>0</v>
      </c>
      <c r="AS493" s="80">
        <v>0</v>
      </c>
      <c r="AT493" s="79">
        <v>0</v>
      </c>
      <c r="AU493" s="80">
        <v>0</v>
      </c>
      <c r="AV493" s="79">
        <v>0</v>
      </c>
      <c r="AW493" s="176">
        <v>30</v>
      </c>
      <c r="AX493" s="79">
        <v>0</v>
      </c>
      <c r="AY493" s="80">
        <v>0</v>
      </c>
      <c r="AZ493" s="79">
        <v>0</v>
      </c>
      <c r="BA493" s="80">
        <v>0</v>
      </c>
      <c r="BB493" s="79">
        <v>0</v>
      </c>
      <c r="BC493" s="80">
        <v>6</v>
      </c>
      <c r="BD493" s="79">
        <v>0</v>
      </c>
      <c r="BE493" s="80">
        <v>0</v>
      </c>
      <c r="BF493" s="79">
        <v>0</v>
      </c>
      <c r="BG493" s="80">
        <v>0</v>
      </c>
      <c r="BH493" s="79">
        <v>0</v>
      </c>
      <c r="BI493" s="80">
        <v>0</v>
      </c>
      <c r="BJ493" s="79">
        <v>0</v>
      </c>
      <c r="BK493" s="80">
        <v>0</v>
      </c>
      <c r="BL493" s="79">
        <v>0</v>
      </c>
      <c r="BM493" s="80">
        <v>0</v>
      </c>
      <c r="BN493" s="79">
        <v>0</v>
      </c>
      <c r="BO493" s="80">
        <v>0</v>
      </c>
      <c r="BP493" s="79">
        <v>0</v>
      </c>
      <c r="BQ493" s="80">
        <v>0</v>
      </c>
      <c r="BR493" s="79">
        <v>0</v>
      </c>
      <c r="BS493" s="80">
        <v>0</v>
      </c>
      <c r="BT493" s="79">
        <v>0</v>
      </c>
      <c r="BU493" s="80">
        <v>0</v>
      </c>
      <c r="BV493" s="79">
        <v>0</v>
      </c>
      <c r="BW493" s="80">
        <v>0</v>
      </c>
      <c r="BX493" s="79">
        <v>0</v>
      </c>
      <c r="BY493" s="80">
        <v>0</v>
      </c>
      <c r="BZ493" s="79">
        <v>0</v>
      </c>
      <c r="CA493" s="80">
        <v>0</v>
      </c>
      <c r="CB493" s="79">
        <v>0</v>
      </c>
      <c r="CC493" s="80">
        <v>0</v>
      </c>
      <c r="CD493" s="79">
        <v>0</v>
      </c>
      <c r="CE493" s="80">
        <v>0</v>
      </c>
      <c r="CF493" s="79">
        <v>0</v>
      </c>
      <c r="CG493" s="80">
        <v>0</v>
      </c>
      <c r="CH493" s="79">
        <v>0</v>
      </c>
      <c r="CI493" s="80">
        <v>0</v>
      </c>
      <c r="CJ493" s="79">
        <v>0</v>
      </c>
      <c r="CK493" s="80">
        <v>0</v>
      </c>
      <c r="CL493" s="90">
        <v>0</v>
      </c>
      <c r="CM493" s="80">
        <v>0</v>
      </c>
      <c r="CN493" s="79">
        <v>0</v>
      </c>
      <c r="CO493" s="80">
        <v>0</v>
      </c>
    </row>
    <row r="494" spans="1:93" ht="12.75" hidden="1">
      <c r="A494" s="39"/>
      <c r="B494" s="2" t="s">
        <v>157</v>
      </c>
      <c r="C494" s="66" t="s">
        <v>148</v>
      </c>
      <c r="D494" s="79">
        <v>0</v>
      </c>
      <c r="E494" s="80">
        <v>0</v>
      </c>
      <c r="F494" s="79">
        <v>0</v>
      </c>
      <c r="G494" s="80">
        <v>0</v>
      </c>
      <c r="H494" s="79">
        <v>0</v>
      </c>
      <c r="I494" s="82">
        <v>0.951</v>
      </c>
      <c r="J494" s="79">
        <v>0</v>
      </c>
      <c r="K494" s="80">
        <v>0</v>
      </c>
      <c r="L494" s="79">
        <v>0</v>
      </c>
      <c r="M494" s="80">
        <v>0</v>
      </c>
      <c r="N494" s="79">
        <v>0</v>
      </c>
      <c r="O494" s="80">
        <v>0</v>
      </c>
      <c r="P494" s="79">
        <v>0</v>
      </c>
      <c r="Q494" s="176" t="s">
        <v>842</v>
      </c>
      <c r="R494" s="79">
        <v>0</v>
      </c>
      <c r="S494" s="80">
        <v>0</v>
      </c>
      <c r="T494" s="79">
        <v>0</v>
      </c>
      <c r="U494" s="80">
        <v>0</v>
      </c>
      <c r="V494" s="79">
        <v>0</v>
      </c>
      <c r="W494" s="80">
        <v>0</v>
      </c>
      <c r="X494" s="79">
        <v>0</v>
      </c>
      <c r="Y494" s="80">
        <v>0</v>
      </c>
      <c r="Z494" s="79">
        <v>0</v>
      </c>
      <c r="AA494" s="80">
        <v>0</v>
      </c>
      <c r="AB494" s="79">
        <v>0</v>
      </c>
      <c r="AC494" s="80">
        <v>0</v>
      </c>
      <c r="AD494" s="37">
        <v>0</v>
      </c>
      <c r="AE494" s="80">
        <v>0</v>
      </c>
      <c r="AF494" s="79">
        <v>0</v>
      </c>
      <c r="AG494" s="80">
        <v>0</v>
      </c>
      <c r="AH494" s="79">
        <v>0</v>
      </c>
      <c r="AI494" s="80">
        <v>0</v>
      </c>
      <c r="AJ494" s="79">
        <v>0</v>
      </c>
      <c r="AK494" s="80">
        <v>0</v>
      </c>
      <c r="AL494" s="79">
        <v>0</v>
      </c>
      <c r="AM494" s="80">
        <v>0</v>
      </c>
      <c r="AN494" s="79">
        <v>0</v>
      </c>
      <c r="AO494" s="82">
        <v>0.132</v>
      </c>
      <c r="AP494" s="79">
        <v>0</v>
      </c>
      <c r="AQ494" s="80">
        <v>0</v>
      </c>
      <c r="AR494" s="79">
        <v>0</v>
      </c>
      <c r="AS494" s="80">
        <v>0</v>
      </c>
      <c r="AT494" s="79">
        <v>0</v>
      </c>
      <c r="AU494" s="80">
        <v>0</v>
      </c>
      <c r="AV494" s="79">
        <v>0</v>
      </c>
      <c r="AW494" s="176">
        <v>1.648</v>
      </c>
      <c r="AX494" s="79">
        <v>0</v>
      </c>
      <c r="AY494" s="80">
        <v>0</v>
      </c>
      <c r="AZ494" s="79">
        <v>0</v>
      </c>
      <c r="BA494" s="80">
        <v>0</v>
      </c>
      <c r="BB494" s="79">
        <v>0</v>
      </c>
      <c r="BC494" s="82">
        <v>0.354</v>
      </c>
      <c r="BD494" s="79">
        <v>0</v>
      </c>
      <c r="BE494" s="80">
        <v>0</v>
      </c>
      <c r="BF494" s="79">
        <v>0</v>
      </c>
      <c r="BG494" s="80">
        <v>0</v>
      </c>
      <c r="BH494" s="79">
        <v>0</v>
      </c>
      <c r="BI494" s="80">
        <v>0</v>
      </c>
      <c r="BJ494" s="79">
        <v>0</v>
      </c>
      <c r="BK494" s="80">
        <v>0</v>
      </c>
      <c r="BL494" s="79">
        <v>0</v>
      </c>
      <c r="BM494" s="80">
        <v>0</v>
      </c>
      <c r="BN494" s="79">
        <v>0</v>
      </c>
      <c r="BO494" s="80">
        <v>0</v>
      </c>
      <c r="BP494" s="79">
        <v>0</v>
      </c>
      <c r="BQ494" s="80">
        <v>0</v>
      </c>
      <c r="BR494" s="79">
        <v>0</v>
      </c>
      <c r="BS494" s="80">
        <v>0</v>
      </c>
      <c r="BT494" s="79">
        <v>0</v>
      </c>
      <c r="BU494" s="80">
        <v>0</v>
      </c>
      <c r="BV494" s="79">
        <v>0</v>
      </c>
      <c r="BW494" s="80">
        <v>0</v>
      </c>
      <c r="BX494" s="79">
        <v>0</v>
      </c>
      <c r="BY494" s="80">
        <v>0</v>
      </c>
      <c r="BZ494" s="79">
        <v>0</v>
      </c>
      <c r="CA494" s="80">
        <v>0</v>
      </c>
      <c r="CB494" s="79">
        <v>0</v>
      </c>
      <c r="CC494" s="80">
        <v>0</v>
      </c>
      <c r="CD494" s="79">
        <v>0</v>
      </c>
      <c r="CE494" s="80">
        <v>0</v>
      </c>
      <c r="CF494" s="79">
        <v>0</v>
      </c>
      <c r="CG494" s="80">
        <v>0</v>
      </c>
      <c r="CH494" s="79">
        <v>0</v>
      </c>
      <c r="CI494" s="80">
        <v>0</v>
      </c>
      <c r="CJ494" s="79">
        <v>0</v>
      </c>
      <c r="CK494" s="80">
        <v>0</v>
      </c>
      <c r="CL494" s="90">
        <v>0</v>
      </c>
      <c r="CM494" s="80">
        <v>0</v>
      </c>
      <c r="CN494" s="79">
        <v>0</v>
      </c>
      <c r="CO494" s="80">
        <v>0</v>
      </c>
    </row>
    <row r="495" spans="1:93" ht="12.75" hidden="1">
      <c r="A495" s="38" t="s">
        <v>158</v>
      </c>
      <c r="B495" s="1" t="s">
        <v>206</v>
      </c>
      <c r="C495" s="65" t="s">
        <v>155</v>
      </c>
      <c r="D495" s="79">
        <v>0</v>
      </c>
      <c r="E495" s="80">
        <v>0</v>
      </c>
      <c r="F495" s="79">
        <v>0</v>
      </c>
      <c r="G495" s="80">
        <v>0</v>
      </c>
      <c r="H495" s="79">
        <v>0</v>
      </c>
      <c r="I495" s="80">
        <v>0</v>
      </c>
      <c r="J495" s="79">
        <v>0</v>
      </c>
      <c r="K495" s="80">
        <v>0</v>
      </c>
      <c r="L495" s="79">
        <v>0</v>
      </c>
      <c r="M495" s="80">
        <v>0</v>
      </c>
      <c r="N495" s="79">
        <v>0</v>
      </c>
      <c r="O495" s="80">
        <v>0</v>
      </c>
      <c r="P495" s="79">
        <v>0</v>
      </c>
      <c r="Q495" s="80">
        <v>0</v>
      </c>
      <c r="R495" s="79">
        <v>0</v>
      </c>
      <c r="S495" s="80">
        <v>0</v>
      </c>
      <c r="T495" s="79">
        <v>0</v>
      </c>
      <c r="U495" s="80">
        <v>0</v>
      </c>
      <c r="V495" s="79">
        <v>0</v>
      </c>
      <c r="W495" s="80">
        <v>0</v>
      </c>
      <c r="X495" s="79">
        <v>0</v>
      </c>
      <c r="Y495" s="80">
        <v>0</v>
      </c>
      <c r="Z495" s="79">
        <v>0</v>
      </c>
      <c r="AA495" s="80">
        <v>0</v>
      </c>
      <c r="AB495" s="79">
        <v>0</v>
      </c>
      <c r="AC495" s="80">
        <v>0</v>
      </c>
      <c r="AD495" s="37">
        <v>0</v>
      </c>
      <c r="AE495" s="80">
        <v>0</v>
      </c>
      <c r="AF495" s="79">
        <v>0</v>
      </c>
      <c r="AG495" s="80">
        <v>0</v>
      </c>
      <c r="AH495" s="79">
        <v>0</v>
      </c>
      <c r="AI495" s="80">
        <v>0</v>
      </c>
      <c r="AJ495" s="79">
        <v>0</v>
      </c>
      <c r="AK495" s="80">
        <v>0</v>
      </c>
      <c r="AL495" s="79">
        <v>0</v>
      </c>
      <c r="AM495" s="80">
        <v>0</v>
      </c>
      <c r="AN495" s="79">
        <v>0</v>
      </c>
      <c r="AO495" s="80">
        <v>0</v>
      </c>
      <c r="AP495" s="79">
        <v>0</v>
      </c>
      <c r="AQ495" s="80">
        <v>0</v>
      </c>
      <c r="AR495" s="79">
        <v>0</v>
      </c>
      <c r="AS495" s="80">
        <v>0</v>
      </c>
      <c r="AT495" s="79">
        <v>0</v>
      </c>
      <c r="AU495" s="80">
        <v>0</v>
      </c>
      <c r="AV495" s="79">
        <v>0</v>
      </c>
      <c r="AW495" s="80">
        <v>0</v>
      </c>
      <c r="AX495" s="79">
        <v>0</v>
      </c>
      <c r="AY495" s="80">
        <v>0</v>
      </c>
      <c r="AZ495" s="79">
        <v>0</v>
      </c>
      <c r="BA495" s="80">
        <v>0</v>
      </c>
      <c r="BB495" s="79">
        <v>0</v>
      </c>
      <c r="BC495" s="80">
        <v>0</v>
      </c>
      <c r="BD495" s="79">
        <v>0</v>
      </c>
      <c r="BE495" s="80">
        <v>0</v>
      </c>
      <c r="BF495" s="79">
        <v>0</v>
      </c>
      <c r="BG495" s="80">
        <v>0</v>
      </c>
      <c r="BH495" s="79">
        <v>0</v>
      </c>
      <c r="BI495" s="80">
        <v>0</v>
      </c>
      <c r="BJ495" s="79">
        <v>0</v>
      </c>
      <c r="BK495" s="80">
        <v>0</v>
      </c>
      <c r="BL495" s="79">
        <v>0</v>
      </c>
      <c r="BM495" s="80">
        <v>0</v>
      </c>
      <c r="BN495" s="79">
        <v>0</v>
      </c>
      <c r="BO495" s="80">
        <v>0</v>
      </c>
      <c r="BP495" s="79">
        <v>0</v>
      </c>
      <c r="BQ495" s="80">
        <v>0</v>
      </c>
      <c r="BR495" s="79">
        <v>0</v>
      </c>
      <c r="BS495" s="80">
        <v>0</v>
      </c>
      <c r="BT495" s="79">
        <v>0</v>
      </c>
      <c r="BU495" s="80">
        <v>0</v>
      </c>
      <c r="BV495" s="79">
        <v>0</v>
      </c>
      <c r="BW495" s="80">
        <v>0</v>
      </c>
      <c r="BX495" s="79">
        <v>0</v>
      </c>
      <c r="BY495" s="80">
        <v>0</v>
      </c>
      <c r="BZ495" s="79">
        <v>0</v>
      </c>
      <c r="CA495" s="80">
        <v>0</v>
      </c>
      <c r="CB495" s="79">
        <v>0</v>
      </c>
      <c r="CC495" s="80">
        <v>0</v>
      </c>
      <c r="CD495" s="79">
        <v>0</v>
      </c>
      <c r="CE495" s="80">
        <v>0</v>
      </c>
      <c r="CF495" s="79">
        <v>0</v>
      </c>
      <c r="CG495" s="80">
        <v>0</v>
      </c>
      <c r="CH495" s="79">
        <v>0</v>
      </c>
      <c r="CI495" s="80">
        <v>0</v>
      </c>
      <c r="CJ495" s="79">
        <v>0</v>
      </c>
      <c r="CK495" s="80">
        <v>0</v>
      </c>
      <c r="CL495" s="90">
        <v>0</v>
      </c>
      <c r="CM495" s="80">
        <v>0</v>
      </c>
      <c r="CN495" s="79">
        <v>0</v>
      </c>
      <c r="CO495" s="80">
        <v>0</v>
      </c>
    </row>
    <row r="496" spans="1:93" ht="12.75" hidden="1">
      <c r="A496" s="39"/>
      <c r="B496" s="2" t="s">
        <v>160</v>
      </c>
      <c r="C496" s="66" t="s">
        <v>148</v>
      </c>
      <c r="D496" s="79">
        <v>0</v>
      </c>
      <c r="E496" s="80">
        <v>0</v>
      </c>
      <c r="F496" s="79">
        <v>0</v>
      </c>
      <c r="G496" s="80">
        <v>0</v>
      </c>
      <c r="H496" s="79">
        <v>0</v>
      </c>
      <c r="I496" s="80">
        <v>0</v>
      </c>
      <c r="J496" s="79">
        <v>0</v>
      </c>
      <c r="K496" s="80">
        <v>0</v>
      </c>
      <c r="L496" s="79">
        <v>0</v>
      </c>
      <c r="M496" s="80">
        <v>0</v>
      </c>
      <c r="N496" s="79">
        <v>0</v>
      </c>
      <c r="O496" s="80">
        <v>0</v>
      </c>
      <c r="P496" s="79">
        <v>0</v>
      </c>
      <c r="Q496" s="80">
        <v>0</v>
      </c>
      <c r="R496" s="79">
        <v>0</v>
      </c>
      <c r="S496" s="80">
        <v>0</v>
      </c>
      <c r="T496" s="79">
        <v>0</v>
      </c>
      <c r="U496" s="80">
        <v>0</v>
      </c>
      <c r="V496" s="79">
        <v>0</v>
      </c>
      <c r="W496" s="80">
        <v>0</v>
      </c>
      <c r="X496" s="79">
        <v>0</v>
      </c>
      <c r="Y496" s="80">
        <v>0</v>
      </c>
      <c r="Z496" s="79">
        <v>0</v>
      </c>
      <c r="AA496" s="80">
        <v>0</v>
      </c>
      <c r="AB496" s="79">
        <v>0</v>
      </c>
      <c r="AC496" s="80">
        <v>0</v>
      </c>
      <c r="AD496" s="37">
        <v>0</v>
      </c>
      <c r="AE496" s="80">
        <v>0</v>
      </c>
      <c r="AF496" s="79">
        <v>0</v>
      </c>
      <c r="AG496" s="80">
        <v>0</v>
      </c>
      <c r="AH496" s="79">
        <v>0</v>
      </c>
      <c r="AI496" s="80">
        <v>0</v>
      </c>
      <c r="AJ496" s="79">
        <v>0</v>
      </c>
      <c r="AK496" s="80">
        <v>0</v>
      </c>
      <c r="AL496" s="79">
        <v>0</v>
      </c>
      <c r="AM496" s="80">
        <v>0</v>
      </c>
      <c r="AN496" s="79">
        <v>0</v>
      </c>
      <c r="AO496" s="80">
        <v>0</v>
      </c>
      <c r="AP496" s="79">
        <v>0</v>
      </c>
      <c r="AQ496" s="80">
        <v>0</v>
      </c>
      <c r="AR496" s="79">
        <v>0</v>
      </c>
      <c r="AS496" s="80">
        <v>0</v>
      </c>
      <c r="AT496" s="79">
        <v>0</v>
      </c>
      <c r="AU496" s="80">
        <v>0</v>
      </c>
      <c r="AV496" s="79">
        <v>0</v>
      </c>
      <c r="AW496" s="80">
        <v>0</v>
      </c>
      <c r="AX496" s="79">
        <v>0</v>
      </c>
      <c r="AY496" s="80">
        <v>0</v>
      </c>
      <c r="AZ496" s="79">
        <v>0</v>
      </c>
      <c r="BA496" s="80">
        <v>0</v>
      </c>
      <c r="BB496" s="79">
        <v>0</v>
      </c>
      <c r="BC496" s="80">
        <v>0</v>
      </c>
      <c r="BD496" s="79">
        <v>0</v>
      </c>
      <c r="BE496" s="80">
        <v>0</v>
      </c>
      <c r="BF496" s="79">
        <v>0</v>
      </c>
      <c r="BG496" s="80">
        <v>0</v>
      </c>
      <c r="BH496" s="79">
        <v>0</v>
      </c>
      <c r="BI496" s="80">
        <v>0</v>
      </c>
      <c r="BJ496" s="79">
        <v>0</v>
      </c>
      <c r="BK496" s="80">
        <v>0</v>
      </c>
      <c r="BL496" s="79">
        <v>0</v>
      </c>
      <c r="BM496" s="80">
        <v>0</v>
      </c>
      <c r="BN496" s="79">
        <v>0</v>
      </c>
      <c r="BO496" s="80">
        <v>0</v>
      </c>
      <c r="BP496" s="79">
        <v>0</v>
      </c>
      <c r="BQ496" s="80">
        <v>0</v>
      </c>
      <c r="BR496" s="79">
        <v>0</v>
      </c>
      <c r="BS496" s="80">
        <v>0</v>
      </c>
      <c r="BT496" s="79">
        <v>0</v>
      </c>
      <c r="BU496" s="80">
        <v>0</v>
      </c>
      <c r="BV496" s="79">
        <v>0</v>
      </c>
      <c r="BW496" s="80">
        <v>0</v>
      </c>
      <c r="BX496" s="79">
        <v>0</v>
      </c>
      <c r="BY496" s="80">
        <v>0</v>
      </c>
      <c r="BZ496" s="79">
        <v>0</v>
      </c>
      <c r="CA496" s="80">
        <v>0</v>
      </c>
      <c r="CB496" s="79">
        <v>0</v>
      </c>
      <c r="CC496" s="80">
        <v>0</v>
      </c>
      <c r="CD496" s="79">
        <v>0</v>
      </c>
      <c r="CE496" s="80">
        <v>0</v>
      </c>
      <c r="CF496" s="79">
        <v>0</v>
      </c>
      <c r="CG496" s="80">
        <v>0</v>
      </c>
      <c r="CH496" s="79">
        <v>0</v>
      </c>
      <c r="CI496" s="80">
        <v>0</v>
      </c>
      <c r="CJ496" s="79">
        <v>0</v>
      </c>
      <c r="CK496" s="80">
        <v>0</v>
      </c>
      <c r="CL496" s="90">
        <v>0</v>
      </c>
      <c r="CM496" s="80">
        <v>0</v>
      </c>
      <c r="CN496" s="79">
        <v>0</v>
      </c>
      <c r="CO496" s="80">
        <v>0</v>
      </c>
    </row>
    <row r="497" spans="1:93" ht="12.75" hidden="1">
      <c r="A497" s="38" t="s">
        <v>14</v>
      </c>
      <c r="B497" s="1" t="s">
        <v>161</v>
      </c>
      <c r="C497" s="65" t="s">
        <v>162</v>
      </c>
      <c r="D497" s="79">
        <v>0</v>
      </c>
      <c r="E497" s="80">
        <v>0</v>
      </c>
      <c r="F497" s="79">
        <v>0</v>
      </c>
      <c r="G497" s="80">
        <v>0</v>
      </c>
      <c r="H497" s="79">
        <v>0</v>
      </c>
      <c r="I497" s="80">
        <v>0</v>
      </c>
      <c r="J497" s="79">
        <v>0</v>
      </c>
      <c r="K497" s="80">
        <v>0</v>
      </c>
      <c r="L497" s="79">
        <v>0</v>
      </c>
      <c r="M497" s="80">
        <v>0</v>
      </c>
      <c r="N497" s="79">
        <v>0</v>
      </c>
      <c r="O497" s="80">
        <v>0</v>
      </c>
      <c r="P497" s="79">
        <v>0</v>
      </c>
      <c r="Q497" s="80">
        <v>0</v>
      </c>
      <c r="R497" s="79">
        <v>0</v>
      </c>
      <c r="S497" s="80">
        <v>0</v>
      </c>
      <c r="T497" s="79">
        <v>0</v>
      </c>
      <c r="U497" s="80">
        <v>0</v>
      </c>
      <c r="V497" s="79">
        <v>0</v>
      </c>
      <c r="W497" s="80">
        <v>0</v>
      </c>
      <c r="X497" s="79">
        <v>0</v>
      </c>
      <c r="Y497" s="80">
        <v>0</v>
      </c>
      <c r="Z497" s="79">
        <v>0</v>
      </c>
      <c r="AA497" s="80">
        <v>0</v>
      </c>
      <c r="AB497" s="79">
        <v>0</v>
      </c>
      <c r="AC497" s="80">
        <v>0</v>
      </c>
      <c r="AD497" s="37">
        <v>0</v>
      </c>
      <c r="AE497" s="80">
        <v>0</v>
      </c>
      <c r="AF497" s="79">
        <v>0</v>
      </c>
      <c r="AG497" s="80">
        <v>0</v>
      </c>
      <c r="AH497" s="79">
        <v>11</v>
      </c>
      <c r="AI497" s="80">
        <v>0</v>
      </c>
      <c r="AJ497" s="79">
        <v>0</v>
      </c>
      <c r="AK497" s="80">
        <v>0</v>
      </c>
      <c r="AL497" s="79">
        <v>0</v>
      </c>
      <c r="AM497" s="80">
        <v>0</v>
      </c>
      <c r="AN497" s="79">
        <v>0</v>
      </c>
      <c r="AO497" s="80">
        <v>0</v>
      </c>
      <c r="AP497" s="79">
        <v>0</v>
      </c>
      <c r="AQ497" s="80">
        <v>0</v>
      </c>
      <c r="AR497" s="79">
        <v>0</v>
      </c>
      <c r="AS497" s="80">
        <v>0</v>
      </c>
      <c r="AT497" s="79">
        <v>0</v>
      </c>
      <c r="AU497" s="80">
        <v>0</v>
      </c>
      <c r="AV497" s="79">
        <v>0</v>
      </c>
      <c r="AW497" s="80">
        <v>0</v>
      </c>
      <c r="AX497" s="79">
        <v>0</v>
      </c>
      <c r="AY497" s="80">
        <v>0</v>
      </c>
      <c r="AZ497" s="79">
        <v>0</v>
      </c>
      <c r="BA497" s="80">
        <v>0</v>
      </c>
      <c r="BB497" s="79">
        <v>0</v>
      </c>
      <c r="BC497" s="80">
        <v>0</v>
      </c>
      <c r="BD497" s="79">
        <v>0</v>
      </c>
      <c r="BE497" s="80">
        <v>0</v>
      </c>
      <c r="BF497" s="79">
        <v>0</v>
      </c>
      <c r="BG497" s="80">
        <v>0</v>
      </c>
      <c r="BH497" s="79">
        <v>0</v>
      </c>
      <c r="BI497" s="80">
        <v>0</v>
      </c>
      <c r="BJ497" s="79">
        <v>0</v>
      </c>
      <c r="BK497" s="80">
        <v>0</v>
      </c>
      <c r="BL497" s="79">
        <v>0</v>
      </c>
      <c r="BM497" s="80">
        <v>0</v>
      </c>
      <c r="BN497" s="79">
        <v>0</v>
      </c>
      <c r="BO497" s="80">
        <v>0</v>
      </c>
      <c r="BP497" s="79">
        <v>0</v>
      </c>
      <c r="BQ497" s="80">
        <v>0</v>
      </c>
      <c r="BR497" s="79">
        <v>0</v>
      </c>
      <c r="BS497" s="80">
        <v>0</v>
      </c>
      <c r="BT497" s="79">
        <v>0</v>
      </c>
      <c r="BU497" s="80">
        <v>0</v>
      </c>
      <c r="BV497" s="79">
        <v>0</v>
      </c>
      <c r="BW497" s="80">
        <v>0</v>
      </c>
      <c r="BX497" s="79">
        <v>0</v>
      </c>
      <c r="BY497" s="80">
        <v>0</v>
      </c>
      <c r="BZ497" s="79">
        <v>0</v>
      </c>
      <c r="CA497" s="80">
        <v>0</v>
      </c>
      <c r="CB497" s="79">
        <v>0</v>
      </c>
      <c r="CC497" s="80">
        <v>0</v>
      </c>
      <c r="CD497" s="79">
        <v>0</v>
      </c>
      <c r="CE497" s="80">
        <v>0</v>
      </c>
      <c r="CF497" s="79">
        <v>0</v>
      </c>
      <c r="CG497" s="80">
        <v>0</v>
      </c>
      <c r="CH497" s="79">
        <v>0</v>
      </c>
      <c r="CI497" s="80">
        <v>0</v>
      </c>
      <c r="CJ497" s="79">
        <v>0</v>
      </c>
      <c r="CK497" s="80">
        <v>0</v>
      </c>
      <c r="CL497" s="90">
        <v>0</v>
      </c>
      <c r="CM497" s="80">
        <v>0</v>
      </c>
      <c r="CN497" s="79">
        <v>0</v>
      </c>
      <c r="CO497" s="80">
        <v>0</v>
      </c>
    </row>
    <row r="498" spans="1:93" ht="12.75" hidden="1">
      <c r="A498" s="39"/>
      <c r="B498" s="2"/>
      <c r="C498" s="66" t="s">
        <v>148</v>
      </c>
      <c r="D498" s="79">
        <v>0</v>
      </c>
      <c r="E498" s="80">
        <v>0</v>
      </c>
      <c r="F498" s="79">
        <v>0</v>
      </c>
      <c r="G498" s="80">
        <v>0</v>
      </c>
      <c r="H498" s="79">
        <v>0</v>
      </c>
      <c r="I498" s="80">
        <v>0</v>
      </c>
      <c r="J498" s="79">
        <v>0</v>
      </c>
      <c r="K498" s="80">
        <v>0</v>
      </c>
      <c r="L498" s="79">
        <v>0</v>
      </c>
      <c r="M498" s="80">
        <v>0</v>
      </c>
      <c r="N498" s="79">
        <v>0</v>
      </c>
      <c r="O498" s="80">
        <v>0</v>
      </c>
      <c r="P498" s="79">
        <v>0</v>
      </c>
      <c r="Q498" s="80">
        <v>0</v>
      </c>
      <c r="R498" s="79">
        <v>0</v>
      </c>
      <c r="S498" s="80">
        <v>0</v>
      </c>
      <c r="T498" s="79">
        <v>0</v>
      </c>
      <c r="U498" s="80">
        <v>0</v>
      </c>
      <c r="V498" s="79">
        <v>0</v>
      </c>
      <c r="W498" s="80">
        <v>0</v>
      </c>
      <c r="X498" s="79">
        <v>0</v>
      </c>
      <c r="Y498" s="80">
        <v>0</v>
      </c>
      <c r="Z498" s="79">
        <v>0</v>
      </c>
      <c r="AA498" s="80">
        <v>0</v>
      </c>
      <c r="AB498" s="79">
        <v>0</v>
      </c>
      <c r="AC498" s="80">
        <v>0</v>
      </c>
      <c r="AD498" s="37">
        <v>0</v>
      </c>
      <c r="AE498" s="80">
        <v>0</v>
      </c>
      <c r="AF498" s="79">
        <v>0</v>
      </c>
      <c r="AG498" s="80">
        <v>0</v>
      </c>
      <c r="AH498" s="81">
        <v>36.96</v>
      </c>
      <c r="AI498" s="83">
        <v>0</v>
      </c>
      <c r="AJ498" s="79">
        <v>0</v>
      </c>
      <c r="AK498" s="80">
        <v>0</v>
      </c>
      <c r="AL498" s="79">
        <v>0</v>
      </c>
      <c r="AM498" s="80">
        <v>0</v>
      </c>
      <c r="AN498" s="79">
        <v>0</v>
      </c>
      <c r="AO498" s="80">
        <v>0</v>
      </c>
      <c r="AP498" s="79">
        <v>0</v>
      </c>
      <c r="AQ498" s="80">
        <v>0</v>
      </c>
      <c r="AR498" s="79">
        <v>0</v>
      </c>
      <c r="AS498" s="80">
        <v>0</v>
      </c>
      <c r="AT498" s="79">
        <v>0</v>
      </c>
      <c r="AU498" s="80">
        <v>0</v>
      </c>
      <c r="AV498" s="79">
        <v>0</v>
      </c>
      <c r="AW498" s="80">
        <v>0</v>
      </c>
      <c r="AX498" s="79">
        <v>0</v>
      </c>
      <c r="AY498" s="80">
        <v>0</v>
      </c>
      <c r="AZ498" s="79">
        <v>0</v>
      </c>
      <c r="BA498" s="80">
        <v>0</v>
      </c>
      <c r="BB498" s="79">
        <v>0</v>
      </c>
      <c r="BC498" s="80">
        <v>0</v>
      </c>
      <c r="BD498" s="79">
        <v>0</v>
      </c>
      <c r="BE498" s="80">
        <v>0</v>
      </c>
      <c r="BF498" s="79">
        <v>0</v>
      </c>
      <c r="BG498" s="80">
        <v>0</v>
      </c>
      <c r="BH498" s="79">
        <v>0</v>
      </c>
      <c r="BI498" s="80">
        <v>0</v>
      </c>
      <c r="BJ498" s="79">
        <v>0</v>
      </c>
      <c r="BK498" s="80">
        <v>0</v>
      </c>
      <c r="BL498" s="79">
        <v>0</v>
      </c>
      <c r="BM498" s="80">
        <v>0</v>
      </c>
      <c r="BN498" s="79">
        <v>0</v>
      </c>
      <c r="BO498" s="80">
        <v>0</v>
      </c>
      <c r="BP498" s="79">
        <v>0</v>
      </c>
      <c r="BQ498" s="80">
        <v>0</v>
      </c>
      <c r="BR498" s="79">
        <v>0</v>
      </c>
      <c r="BS498" s="80">
        <v>0</v>
      </c>
      <c r="BT498" s="79">
        <v>0</v>
      </c>
      <c r="BU498" s="80">
        <v>0</v>
      </c>
      <c r="BV498" s="79">
        <v>0</v>
      </c>
      <c r="BW498" s="80">
        <v>0</v>
      </c>
      <c r="BX498" s="79">
        <v>0</v>
      </c>
      <c r="BY498" s="80">
        <v>0</v>
      </c>
      <c r="BZ498" s="79">
        <v>0</v>
      </c>
      <c r="CA498" s="80">
        <v>0</v>
      </c>
      <c r="CB498" s="79">
        <v>0</v>
      </c>
      <c r="CC498" s="80">
        <v>0</v>
      </c>
      <c r="CD498" s="79">
        <v>0</v>
      </c>
      <c r="CE498" s="80">
        <v>0</v>
      </c>
      <c r="CF498" s="79">
        <v>0</v>
      </c>
      <c r="CG498" s="80">
        <v>0</v>
      </c>
      <c r="CH498" s="79">
        <v>0</v>
      </c>
      <c r="CI498" s="80">
        <v>0</v>
      </c>
      <c r="CJ498" s="79">
        <v>0</v>
      </c>
      <c r="CK498" s="80">
        <v>0</v>
      </c>
      <c r="CL498" s="90">
        <v>0</v>
      </c>
      <c r="CM498" s="80">
        <v>0</v>
      </c>
      <c r="CN498" s="79">
        <v>0</v>
      </c>
      <c r="CO498" s="80">
        <v>0</v>
      </c>
    </row>
    <row r="499" spans="1:93" ht="12.75" hidden="1">
      <c r="A499" s="38" t="s">
        <v>15</v>
      </c>
      <c r="B499" s="1" t="s">
        <v>163</v>
      </c>
      <c r="C499" s="65" t="s">
        <v>147</v>
      </c>
      <c r="D499" s="79">
        <v>0</v>
      </c>
      <c r="E499" s="80">
        <v>0</v>
      </c>
      <c r="F499" s="79">
        <v>0</v>
      </c>
      <c r="G499" s="80">
        <v>0</v>
      </c>
      <c r="H499" s="79">
        <v>0</v>
      </c>
      <c r="I499" s="80">
        <v>0</v>
      </c>
      <c r="J499" s="79">
        <v>0</v>
      </c>
      <c r="K499" s="80">
        <v>0</v>
      </c>
      <c r="L499" s="79">
        <v>0</v>
      </c>
      <c r="M499" s="80">
        <v>0</v>
      </c>
      <c r="N499" s="79">
        <v>0</v>
      </c>
      <c r="O499" s="80">
        <v>0</v>
      </c>
      <c r="P499" s="79">
        <v>0</v>
      </c>
      <c r="Q499" s="80">
        <v>0</v>
      </c>
      <c r="R499" s="79">
        <v>0</v>
      </c>
      <c r="S499" s="80">
        <v>0</v>
      </c>
      <c r="T499" s="79">
        <v>0</v>
      </c>
      <c r="U499" s="80">
        <v>0</v>
      </c>
      <c r="V499" s="79">
        <v>0</v>
      </c>
      <c r="W499" s="80">
        <v>0</v>
      </c>
      <c r="X499" s="79">
        <v>0</v>
      </c>
      <c r="Y499" s="80">
        <v>0</v>
      </c>
      <c r="Z499" s="79">
        <v>0</v>
      </c>
      <c r="AA499" s="80">
        <v>0</v>
      </c>
      <c r="AB499" s="79">
        <v>0</v>
      </c>
      <c r="AC499" s="80">
        <v>0</v>
      </c>
      <c r="AD499" s="37">
        <v>0</v>
      </c>
      <c r="AE499" s="80">
        <v>0</v>
      </c>
      <c r="AF499" s="79">
        <v>0</v>
      </c>
      <c r="AG499" s="80">
        <v>0</v>
      </c>
      <c r="AH499" s="79">
        <v>0</v>
      </c>
      <c r="AI499" s="80">
        <v>0</v>
      </c>
      <c r="AJ499" s="79">
        <v>0</v>
      </c>
      <c r="AK499" s="80">
        <v>0</v>
      </c>
      <c r="AL499" s="79">
        <v>0</v>
      </c>
      <c r="AM499" s="80">
        <v>0</v>
      </c>
      <c r="AN499" s="79">
        <v>0</v>
      </c>
      <c r="AO499" s="80">
        <v>0</v>
      </c>
      <c r="AP499" s="79">
        <v>0</v>
      </c>
      <c r="AQ499" s="80">
        <v>0</v>
      </c>
      <c r="AR499" s="79">
        <v>0</v>
      </c>
      <c r="AS499" s="80">
        <v>0</v>
      </c>
      <c r="AT499" s="79">
        <v>0</v>
      </c>
      <c r="AU499" s="80">
        <v>0</v>
      </c>
      <c r="AV499" s="79">
        <v>0</v>
      </c>
      <c r="AW499" s="80">
        <v>0</v>
      </c>
      <c r="AX499" s="79">
        <v>0</v>
      </c>
      <c r="AY499" s="80">
        <v>0</v>
      </c>
      <c r="AZ499" s="79">
        <v>0</v>
      </c>
      <c r="BA499" s="80">
        <v>10.7</v>
      </c>
      <c r="BB499" s="79">
        <v>0</v>
      </c>
      <c r="BC499" s="80">
        <v>0</v>
      </c>
      <c r="BD499" s="79">
        <v>0</v>
      </c>
      <c r="BE499" s="80">
        <v>0</v>
      </c>
      <c r="BF499" s="79">
        <v>0</v>
      </c>
      <c r="BG499" s="80">
        <v>0</v>
      </c>
      <c r="BH499" s="79">
        <v>0</v>
      </c>
      <c r="BI499" s="80">
        <v>0</v>
      </c>
      <c r="BJ499" s="79">
        <v>0</v>
      </c>
      <c r="BK499" s="80">
        <v>0</v>
      </c>
      <c r="BL499" s="79">
        <v>0</v>
      </c>
      <c r="BM499" s="80">
        <v>0</v>
      </c>
      <c r="BN499" s="79">
        <v>0</v>
      </c>
      <c r="BO499" s="80">
        <v>0</v>
      </c>
      <c r="BP499" s="79">
        <v>0</v>
      </c>
      <c r="BQ499" s="80">
        <v>20</v>
      </c>
      <c r="BR499" s="79">
        <v>0</v>
      </c>
      <c r="BS499" s="80">
        <v>0</v>
      </c>
      <c r="BT499" s="79">
        <v>0</v>
      </c>
      <c r="BU499" s="80">
        <v>0</v>
      </c>
      <c r="BV499" s="79">
        <v>0</v>
      </c>
      <c r="BW499" s="80">
        <v>0</v>
      </c>
      <c r="BX499" s="79">
        <v>0</v>
      </c>
      <c r="BY499" s="176">
        <v>60</v>
      </c>
      <c r="BZ499" s="79">
        <v>0</v>
      </c>
      <c r="CA499" s="80">
        <v>0</v>
      </c>
      <c r="CB499" s="79">
        <v>0</v>
      </c>
      <c r="CC499" s="80">
        <v>0</v>
      </c>
      <c r="CD499" s="79">
        <v>0</v>
      </c>
      <c r="CE499" s="80">
        <v>0</v>
      </c>
      <c r="CF499" s="79">
        <v>0</v>
      </c>
      <c r="CG499" s="80">
        <v>0</v>
      </c>
      <c r="CH499" s="79">
        <v>0</v>
      </c>
      <c r="CI499" s="80">
        <v>0</v>
      </c>
      <c r="CJ499" s="79">
        <v>0</v>
      </c>
      <c r="CK499" s="80">
        <v>0</v>
      </c>
      <c r="CL499" s="90">
        <v>0</v>
      </c>
      <c r="CM499" s="80">
        <v>0</v>
      </c>
      <c r="CN499" s="79">
        <v>0</v>
      </c>
      <c r="CO499" s="80">
        <v>0</v>
      </c>
    </row>
    <row r="500" spans="1:93" ht="12.75" hidden="1">
      <c r="A500" s="39"/>
      <c r="B500" s="2"/>
      <c r="C500" s="66" t="s">
        <v>148</v>
      </c>
      <c r="D500" s="79">
        <v>0</v>
      </c>
      <c r="E500" s="80">
        <v>0</v>
      </c>
      <c r="F500" s="79">
        <v>0</v>
      </c>
      <c r="G500" s="80">
        <v>0</v>
      </c>
      <c r="H500" s="79">
        <v>0</v>
      </c>
      <c r="I500" s="80">
        <v>0</v>
      </c>
      <c r="J500" s="79">
        <v>0</v>
      </c>
      <c r="K500" s="80">
        <v>0</v>
      </c>
      <c r="L500" s="79">
        <v>0</v>
      </c>
      <c r="M500" s="80">
        <v>0</v>
      </c>
      <c r="N500" s="79">
        <v>0</v>
      </c>
      <c r="O500" s="80">
        <v>0</v>
      </c>
      <c r="P500" s="79">
        <v>0</v>
      </c>
      <c r="Q500" s="80">
        <v>0</v>
      </c>
      <c r="R500" s="79">
        <v>0</v>
      </c>
      <c r="S500" s="80">
        <v>0</v>
      </c>
      <c r="T500" s="79">
        <v>0</v>
      </c>
      <c r="U500" s="80">
        <v>0</v>
      </c>
      <c r="V500" s="79">
        <v>0</v>
      </c>
      <c r="W500" s="80">
        <v>0</v>
      </c>
      <c r="X500" s="79">
        <v>0</v>
      </c>
      <c r="Y500" s="80">
        <v>0</v>
      </c>
      <c r="Z500" s="79">
        <v>0</v>
      </c>
      <c r="AA500" s="80">
        <v>0</v>
      </c>
      <c r="AB500" s="79">
        <v>0</v>
      </c>
      <c r="AC500" s="80">
        <v>0</v>
      </c>
      <c r="AD500" s="37">
        <v>0</v>
      </c>
      <c r="AE500" s="80">
        <v>0</v>
      </c>
      <c r="AF500" s="79">
        <v>0</v>
      </c>
      <c r="AG500" s="80">
        <v>0</v>
      </c>
      <c r="AH500" s="79">
        <v>0</v>
      </c>
      <c r="AI500" s="80">
        <v>0</v>
      </c>
      <c r="AJ500" s="79">
        <v>0</v>
      </c>
      <c r="AK500" s="80">
        <v>0</v>
      </c>
      <c r="AL500" s="79">
        <v>0</v>
      </c>
      <c r="AM500" s="80">
        <v>0</v>
      </c>
      <c r="AN500" s="79">
        <v>0</v>
      </c>
      <c r="AO500" s="80">
        <v>0</v>
      </c>
      <c r="AP500" s="79">
        <v>0</v>
      </c>
      <c r="AQ500" s="80">
        <v>0</v>
      </c>
      <c r="AR500" s="79">
        <v>0</v>
      </c>
      <c r="AS500" s="80">
        <v>0</v>
      </c>
      <c r="AT500" s="79">
        <v>0</v>
      </c>
      <c r="AU500" s="80">
        <v>0</v>
      </c>
      <c r="AV500" s="79">
        <v>0</v>
      </c>
      <c r="AW500" s="80">
        <v>0</v>
      </c>
      <c r="AX500" s="79">
        <v>0</v>
      </c>
      <c r="AY500" s="80">
        <v>0</v>
      </c>
      <c r="AZ500" s="79">
        <v>0</v>
      </c>
      <c r="BA500" s="80">
        <v>10.391</v>
      </c>
      <c r="BB500" s="79">
        <v>0</v>
      </c>
      <c r="BC500" s="80">
        <v>0</v>
      </c>
      <c r="BD500" s="79">
        <v>0</v>
      </c>
      <c r="BE500" s="80">
        <v>0</v>
      </c>
      <c r="BF500" s="79">
        <v>0</v>
      </c>
      <c r="BG500" s="80">
        <v>0</v>
      </c>
      <c r="BH500" s="79">
        <v>0</v>
      </c>
      <c r="BI500" s="80">
        <v>0</v>
      </c>
      <c r="BJ500" s="79">
        <v>0</v>
      </c>
      <c r="BK500" s="80">
        <v>0</v>
      </c>
      <c r="BL500" s="79">
        <v>0</v>
      </c>
      <c r="BM500" s="80">
        <v>0</v>
      </c>
      <c r="BN500" s="79">
        <v>0</v>
      </c>
      <c r="BO500" s="80">
        <v>0</v>
      </c>
      <c r="BP500" s="79">
        <v>0</v>
      </c>
      <c r="BQ500" s="82">
        <v>9.126</v>
      </c>
      <c r="BR500" s="79">
        <v>0</v>
      </c>
      <c r="BS500" s="80">
        <v>0</v>
      </c>
      <c r="BT500" s="79">
        <v>0</v>
      </c>
      <c r="BU500" s="80">
        <v>0</v>
      </c>
      <c r="BV500" s="79">
        <v>0</v>
      </c>
      <c r="BW500" s="80">
        <v>0</v>
      </c>
      <c r="BX500" s="79">
        <v>0</v>
      </c>
      <c r="BY500" s="176" t="s">
        <v>653</v>
      </c>
      <c r="BZ500" s="79">
        <v>0</v>
      </c>
      <c r="CA500" s="80">
        <v>0</v>
      </c>
      <c r="CB500" s="79">
        <v>0</v>
      </c>
      <c r="CC500" s="80">
        <v>0</v>
      </c>
      <c r="CD500" s="79">
        <v>0</v>
      </c>
      <c r="CE500" s="80">
        <v>0</v>
      </c>
      <c r="CF500" s="79">
        <v>0</v>
      </c>
      <c r="CG500" s="80">
        <v>0</v>
      </c>
      <c r="CH500" s="79">
        <v>0</v>
      </c>
      <c r="CI500" s="80">
        <v>0</v>
      </c>
      <c r="CJ500" s="79">
        <v>0</v>
      </c>
      <c r="CK500" s="80">
        <v>0</v>
      </c>
      <c r="CL500" s="90">
        <v>0</v>
      </c>
      <c r="CM500" s="80">
        <v>0</v>
      </c>
      <c r="CN500" s="79">
        <v>0</v>
      </c>
      <c r="CO500" s="80">
        <v>0</v>
      </c>
    </row>
    <row r="501" spans="1:93" ht="12.75" hidden="1">
      <c r="A501" s="38" t="s">
        <v>16</v>
      </c>
      <c r="B501" s="1" t="s">
        <v>164</v>
      </c>
      <c r="C501" s="65" t="s">
        <v>147</v>
      </c>
      <c r="D501" s="79">
        <v>0</v>
      </c>
      <c r="E501" s="83">
        <v>13.73</v>
      </c>
      <c r="F501" s="79">
        <v>0</v>
      </c>
      <c r="G501" s="82">
        <v>21.2</v>
      </c>
      <c r="H501" s="79">
        <v>0</v>
      </c>
      <c r="I501" s="80">
        <v>0</v>
      </c>
      <c r="J501" s="79">
        <v>0</v>
      </c>
      <c r="K501" s="80">
        <v>0</v>
      </c>
      <c r="L501" s="79">
        <v>0</v>
      </c>
      <c r="M501" s="82">
        <v>16.23</v>
      </c>
      <c r="N501" s="79">
        <v>0</v>
      </c>
      <c r="O501" s="82">
        <v>26.73</v>
      </c>
      <c r="P501" s="79">
        <v>0</v>
      </c>
      <c r="Q501" s="82">
        <v>25.7</v>
      </c>
      <c r="R501" s="79">
        <v>0</v>
      </c>
      <c r="S501" s="82">
        <v>13.73</v>
      </c>
      <c r="T501" s="79">
        <v>0</v>
      </c>
      <c r="U501" s="80">
        <v>0</v>
      </c>
      <c r="V501" s="79">
        <v>0</v>
      </c>
      <c r="W501" s="98">
        <v>13.73</v>
      </c>
      <c r="X501" s="79">
        <v>0</v>
      </c>
      <c r="Y501" s="98">
        <v>13.73</v>
      </c>
      <c r="Z501" s="79">
        <v>0</v>
      </c>
      <c r="AA501" s="98">
        <v>14.7</v>
      </c>
      <c r="AB501" s="79">
        <v>0</v>
      </c>
      <c r="AC501" s="98">
        <v>15.7</v>
      </c>
      <c r="AD501" s="86">
        <v>0</v>
      </c>
      <c r="AE501" s="98">
        <v>17.7</v>
      </c>
      <c r="AF501" s="79">
        <v>0</v>
      </c>
      <c r="AG501" s="80">
        <v>0</v>
      </c>
      <c r="AH501" s="79">
        <v>0</v>
      </c>
      <c r="AI501" s="98">
        <v>21.2</v>
      </c>
      <c r="AJ501" s="79">
        <v>0</v>
      </c>
      <c r="AK501" s="83">
        <v>14.2</v>
      </c>
      <c r="AL501" s="79">
        <v>0</v>
      </c>
      <c r="AM501" s="80">
        <v>0</v>
      </c>
      <c r="AN501" s="79">
        <v>0</v>
      </c>
      <c r="AO501" s="98">
        <v>9.5</v>
      </c>
      <c r="AP501" s="79">
        <v>0</v>
      </c>
      <c r="AQ501" s="80">
        <v>13.73</v>
      </c>
      <c r="AR501" s="79">
        <v>0</v>
      </c>
      <c r="AS501" s="82">
        <v>13.73</v>
      </c>
      <c r="AT501" s="79">
        <v>0</v>
      </c>
      <c r="AU501" s="98">
        <v>13.73</v>
      </c>
      <c r="AV501" s="79">
        <v>0</v>
      </c>
      <c r="AW501" s="176">
        <v>10.7</v>
      </c>
      <c r="AX501" s="79">
        <v>0</v>
      </c>
      <c r="AY501" s="98">
        <v>13.73</v>
      </c>
      <c r="AZ501" s="79">
        <v>0</v>
      </c>
      <c r="BA501" s="80">
        <v>0</v>
      </c>
      <c r="BB501" s="79">
        <v>0</v>
      </c>
      <c r="BC501" s="98">
        <v>13.73</v>
      </c>
      <c r="BD501" s="79">
        <v>0</v>
      </c>
      <c r="BE501" s="80">
        <v>0</v>
      </c>
      <c r="BF501" s="79">
        <v>0</v>
      </c>
      <c r="BG501" s="176">
        <v>0.3</v>
      </c>
      <c r="BH501" s="79">
        <v>0</v>
      </c>
      <c r="BI501" s="83">
        <v>13.73</v>
      </c>
      <c r="BJ501" s="79">
        <v>0</v>
      </c>
      <c r="BK501" s="98">
        <v>13.73</v>
      </c>
      <c r="BL501" s="79">
        <v>0</v>
      </c>
      <c r="BM501" s="98">
        <v>13.73</v>
      </c>
      <c r="BN501" s="79">
        <v>0</v>
      </c>
      <c r="BO501" s="98">
        <v>28.73</v>
      </c>
      <c r="BP501" s="79">
        <v>0</v>
      </c>
      <c r="BQ501" s="80">
        <v>0</v>
      </c>
      <c r="BR501" s="79">
        <v>0</v>
      </c>
      <c r="BS501" s="98">
        <v>13.73</v>
      </c>
      <c r="BT501" s="79">
        <v>0</v>
      </c>
      <c r="BU501" s="80">
        <v>0</v>
      </c>
      <c r="BV501" s="79">
        <v>0</v>
      </c>
      <c r="BW501" s="98">
        <v>13.73</v>
      </c>
      <c r="BX501" s="79">
        <v>0</v>
      </c>
      <c r="BY501" s="80">
        <v>0</v>
      </c>
      <c r="BZ501" s="79">
        <v>0</v>
      </c>
      <c r="CA501" s="98">
        <v>13.73</v>
      </c>
      <c r="CB501" s="79">
        <v>0</v>
      </c>
      <c r="CC501" s="80">
        <v>0</v>
      </c>
      <c r="CD501" s="79">
        <v>0</v>
      </c>
      <c r="CE501" s="98">
        <v>13.73</v>
      </c>
      <c r="CF501" s="79">
        <v>0</v>
      </c>
      <c r="CG501" s="98">
        <v>13.73</v>
      </c>
      <c r="CH501" s="79">
        <v>0</v>
      </c>
      <c r="CI501" s="98">
        <v>15.2</v>
      </c>
      <c r="CJ501" s="79">
        <v>0</v>
      </c>
      <c r="CK501" s="98">
        <v>13.73</v>
      </c>
      <c r="CL501" s="90">
        <v>3</v>
      </c>
      <c r="CM501" s="176">
        <v>13.73</v>
      </c>
      <c r="CN501" s="79">
        <v>0</v>
      </c>
      <c r="CO501" s="80">
        <v>0</v>
      </c>
    </row>
    <row r="502" spans="1:93" ht="12.75" hidden="1">
      <c r="A502" s="39"/>
      <c r="B502" s="2"/>
      <c r="C502" s="66" t="s">
        <v>148</v>
      </c>
      <c r="D502" s="79">
        <v>0</v>
      </c>
      <c r="E502" s="82">
        <v>1.392</v>
      </c>
      <c r="F502" s="79">
        <v>0</v>
      </c>
      <c r="G502" s="82">
        <v>3.745</v>
      </c>
      <c r="H502" s="79">
        <v>0</v>
      </c>
      <c r="I502" s="80">
        <v>0</v>
      </c>
      <c r="J502" s="79">
        <v>0</v>
      </c>
      <c r="K502" s="80">
        <v>0</v>
      </c>
      <c r="L502" s="79">
        <v>0</v>
      </c>
      <c r="M502" s="82">
        <v>1.659</v>
      </c>
      <c r="N502" s="79">
        <v>0</v>
      </c>
      <c r="O502" s="82">
        <v>2.838</v>
      </c>
      <c r="P502" s="79">
        <v>0</v>
      </c>
      <c r="Q502" s="82">
        <v>5.393</v>
      </c>
      <c r="R502" s="79">
        <v>0</v>
      </c>
      <c r="S502" s="82">
        <v>1.392</v>
      </c>
      <c r="T502" s="79">
        <v>0</v>
      </c>
      <c r="U502" s="80">
        <v>0</v>
      </c>
      <c r="V502" s="79">
        <v>0</v>
      </c>
      <c r="W502" s="82">
        <v>1.392</v>
      </c>
      <c r="X502" s="79">
        <v>0</v>
      </c>
      <c r="Y502" s="82">
        <v>1.392</v>
      </c>
      <c r="Z502" s="79">
        <v>0</v>
      </c>
      <c r="AA502" s="82">
        <v>1.499</v>
      </c>
      <c r="AB502" s="79">
        <v>0</v>
      </c>
      <c r="AC502" s="82">
        <v>3.335</v>
      </c>
      <c r="AD502" s="86">
        <v>0</v>
      </c>
      <c r="AE502" s="82">
        <v>1.82</v>
      </c>
      <c r="AF502" s="79">
        <v>0</v>
      </c>
      <c r="AG502" s="80">
        <v>0</v>
      </c>
      <c r="AH502" s="79">
        <v>0</v>
      </c>
      <c r="AI502" s="82">
        <v>8.156</v>
      </c>
      <c r="AJ502" s="79">
        <v>0</v>
      </c>
      <c r="AK502" s="82">
        <v>1.449</v>
      </c>
      <c r="AL502" s="79">
        <v>0</v>
      </c>
      <c r="AM502" s="80">
        <v>0</v>
      </c>
      <c r="AN502" s="79">
        <v>0</v>
      </c>
      <c r="AO502" s="82">
        <v>1.055</v>
      </c>
      <c r="AP502" s="79">
        <v>0</v>
      </c>
      <c r="AQ502" s="82">
        <v>1.392</v>
      </c>
      <c r="AR502" s="79">
        <v>0</v>
      </c>
      <c r="AS502" s="82">
        <v>1.392</v>
      </c>
      <c r="AT502" s="79">
        <v>0</v>
      </c>
      <c r="AU502" s="82">
        <v>1.392</v>
      </c>
      <c r="AV502" s="79">
        <v>0</v>
      </c>
      <c r="AW502" s="176">
        <v>10.393</v>
      </c>
      <c r="AX502" s="79">
        <v>0</v>
      </c>
      <c r="AY502" s="82">
        <v>1.392</v>
      </c>
      <c r="AZ502" s="79">
        <v>0</v>
      </c>
      <c r="BA502" s="80">
        <v>0</v>
      </c>
      <c r="BB502" s="79">
        <v>0</v>
      </c>
      <c r="BC502" s="82">
        <v>1.392</v>
      </c>
      <c r="BD502" s="79">
        <v>0</v>
      </c>
      <c r="BE502" s="80">
        <v>0</v>
      </c>
      <c r="BF502" s="79">
        <v>0</v>
      </c>
      <c r="BG502" s="176" t="s">
        <v>487</v>
      </c>
      <c r="BH502" s="79">
        <v>0</v>
      </c>
      <c r="BI502" s="82">
        <v>1.392</v>
      </c>
      <c r="BJ502" s="79">
        <v>0</v>
      </c>
      <c r="BK502" s="82">
        <v>1.392</v>
      </c>
      <c r="BL502" s="79">
        <v>0</v>
      </c>
      <c r="BM502" s="82">
        <v>1.392</v>
      </c>
      <c r="BN502" s="79">
        <v>0</v>
      </c>
      <c r="BO502" s="82">
        <v>6.212999999999999</v>
      </c>
      <c r="BP502" s="79">
        <v>0</v>
      </c>
      <c r="BQ502" s="80">
        <v>0</v>
      </c>
      <c r="BR502" s="79">
        <v>0</v>
      </c>
      <c r="BS502" s="82">
        <v>1.392</v>
      </c>
      <c r="BT502" s="79">
        <v>0</v>
      </c>
      <c r="BU502" s="80">
        <v>0</v>
      </c>
      <c r="BV502" s="79">
        <v>0</v>
      </c>
      <c r="BW502" s="82">
        <v>1.392</v>
      </c>
      <c r="BX502" s="79">
        <v>0</v>
      </c>
      <c r="BY502" s="80">
        <v>0</v>
      </c>
      <c r="BZ502" s="79">
        <v>0</v>
      </c>
      <c r="CA502" s="82">
        <v>1.392</v>
      </c>
      <c r="CB502" s="79">
        <v>0</v>
      </c>
      <c r="CC502" s="80">
        <v>0</v>
      </c>
      <c r="CD502" s="79">
        <v>0</v>
      </c>
      <c r="CE502" s="82">
        <v>1.392</v>
      </c>
      <c r="CF502" s="79">
        <v>0</v>
      </c>
      <c r="CG502" s="82">
        <v>1.392</v>
      </c>
      <c r="CH502" s="79">
        <v>0</v>
      </c>
      <c r="CI502" s="82">
        <v>2.849</v>
      </c>
      <c r="CJ502" s="79">
        <v>0</v>
      </c>
      <c r="CK502" s="82">
        <v>1.392</v>
      </c>
      <c r="CL502" s="91">
        <f>3*0.972</f>
        <v>2.916</v>
      </c>
      <c r="CM502" s="82">
        <v>1.392</v>
      </c>
      <c r="CN502" s="79">
        <v>0</v>
      </c>
      <c r="CO502" s="80">
        <v>0</v>
      </c>
    </row>
    <row r="503" spans="1:93" ht="12.75" hidden="1">
      <c r="A503" s="38" t="s">
        <v>17</v>
      </c>
      <c r="B503" s="1" t="s">
        <v>165</v>
      </c>
      <c r="C503" s="65" t="s">
        <v>162</v>
      </c>
      <c r="D503" s="79">
        <v>0</v>
      </c>
      <c r="E503" s="80">
        <v>11</v>
      </c>
      <c r="F503" s="79">
        <v>0</v>
      </c>
      <c r="G503" s="80">
        <v>8</v>
      </c>
      <c r="H503" s="79">
        <v>0</v>
      </c>
      <c r="I503" s="80">
        <v>6</v>
      </c>
      <c r="J503" s="79">
        <v>0</v>
      </c>
      <c r="K503" s="80">
        <v>0</v>
      </c>
      <c r="L503" s="79">
        <v>0</v>
      </c>
      <c r="M503" s="80">
        <v>27</v>
      </c>
      <c r="N503" s="79">
        <v>0</v>
      </c>
      <c r="O503" s="80">
        <v>13</v>
      </c>
      <c r="P503" s="79">
        <v>0</v>
      </c>
      <c r="Q503" s="80">
        <v>16</v>
      </c>
      <c r="R503" s="79">
        <v>0</v>
      </c>
      <c r="S503" s="80">
        <v>20</v>
      </c>
      <c r="T503" s="79">
        <v>0</v>
      </c>
      <c r="U503" s="80">
        <v>0</v>
      </c>
      <c r="V503" s="79">
        <v>0</v>
      </c>
      <c r="W503" s="98">
        <v>4</v>
      </c>
      <c r="X503" s="79">
        <v>0</v>
      </c>
      <c r="Y503" s="80">
        <v>22</v>
      </c>
      <c r="Z503" s="79">
        <v>0</v>
      </c>
      <c r="AA503" s="80">
        <v>6</v>
      </c>
      <c r="AB503" s="79">
        <v>0</v>
      </c>
      <c r="AC503" s="98">
        <v>11</v>
      </c>
      <c r="AD503" s="86">
        <v>0</v>
      </c>
      <c r="AE503" s="80">
        <v>11</v>
      </c>
      <c r="AF503" s="79">
        <v>0</v>
      </c>
      <c r="AG503" s="98">
        <v>19</v>
      </c>
      <c r="AH503" s="79">
        <v>0</v>
      </c>
      <c r="AI503" s="98">
        <v>8</v>
      </c>
      <c r="AJ503" s="79">
        <v>0</v>
      </c>
      <c r="AK503" s="83">
        <v>7.5</v>
      </c>
      <c r="AL503" s="79">
        <v>0</v>
      </c>
      <c r="AM503" s="80">
        <v>12</v>
      </c>
      <c r="AN503" s="79">
        <v>0</v>
      </c>
      <c r="AO503" s="80">
        <v>19</v>
      </c>
      <c r="AP503" s="79">
        <v>0</v>
      </c>
      <c r="AQ503" s="80">
        <v>7</v>
      </c>
      <c r="AR503" s="79">
        <v>0</v>
      </c>
      <c r="AS503" s="98">
        <v>4</v>
      </c>
      <c r="AT503" s="79">
        <v>0</v>
      </c>
      <c r="AU503" s="80">
        <v>5</v>
      </c>
      <c r="AV503" s="79">
        <v>0</v>
      </c>
      <c r="AW503" s="80">
        <v>5</v>
      </c>
      <c r="AX503" s="79">
        <v>0</v>
      </c>
      <c r="AY503" s="80">
        <v>4</v>
      </c>
      <c r="AZ503" s="79">
        <v>0</v>
      </c>
      <c r="BA503" s="80">
        <v>7</v>
      </c>
      <c r="BB503" s="79">
        <v>0</v>
      </c>
      <c r="BC503" s="80">
        <v>0</v>
      </c>
      <c r="BD503" s="79">
        <v>0</v>
      </c>
      <c r="BE503" s="80">
        <v>33</v>
      </c>
      <c r="BF503" s="79">
        <v>0</v>
      </c>
      <c r="BG503" s="80">
        <v>28</v>
      </c>
      <c r="BH503" s="79">
        <v>0</v>
      </c>
      <c r="BI503" s="80">
        <v>16</v>
      </c>
      <c r="BJ503" s="79">
        <v>0</v>
      </c>
      <c r="BK503" s="80">
        <v>25</v>
      </c>
      <c r="BL503" s="79">
        <v>0</v>
      </c>
      <c r="BM503" s="80">
        <v>11</v>
      </c>
      <c r="BN503" s="79">
        <v>0</v>
      </c>
      <c r="BO503" s="80">
        <v>15</v>
      </c>
      <c r="BP503" s="79">
        <v>0</v>
      </c>
      <c r="BQ503" s="80">
        <v>0</v>
      </c>
      <c r="BR503" s="79">
        <v>6</v>
      </c>
      <c r="BS503" s="176">
        <v>8</v>
      </c>
      <c r="BT503" s="79">
        <v>6</v>
      </c>
      <c r="BU503" s="80">
        <v>11</v>
      </c>
      <c r="BV503" s="79">
        <v>0</v>
      </c>
      <c r="BW503" s="80">
        <v>0</v>
      </c>
      <c r="BX503" s="79">
        <v>0</v>
      </c>
      <c r="BY503" s="80">
        <v>0</v>
      </c>
      <c r="BZ503" s="79">
        <v>0</v>
      </c>
      <c r="CA503" s="80">
        <v>6</v>
      </c>
      <c r="CB503" s="79">
        <v>0</v>
      </c>
      <c r="CC503" s="80">
        <v>3</v>
      </c>
      <c r="CD503" s="79">
        <v>0</v>
      </c>
      <c r="CE503" s="80">
        <v>0</v>
      </c>
      <c r="CF503" s="79">
        <v>0</v>
      </c>
      <c r="CG503" s="80">
        <v>9</v>
      </c>
      <c r="CH503" s="79">
        <v>0</v>
      </c>
      <c r="CI503" s="80">
        <v>11</v>
      </c>
      <c r="CJ503" s="79">
        <v>0</v>
      </c>
      <c r="CK503" s="80">
        <v>15</v>
      </c>
      <c r="CL503" s="90">
        <v>0</v>
      </c>
      <c r="CM503" s="80">
        <v>6</v>
      </c>
      <c r="CN503" s="79">
        <v>0</v>
      </c>
      <c r="CO503" s="80">
        <v>0</v>
      </c>
    </row>
    <row r="504" spans="1:93" ht="12.75" hidden="1">
      <c r="A504" s="39"/>
      <c r="B504" s="2"/>
      <c r="C504" s="66" t="s">
        <v>148</v>
      </c>
      <c r="D504" s="79">
        <v>0</v>
      </c>
      <c r="E504" s="82">
        <v>3.713</v>
      </c>
      <c r="F504" s="79">
        <v>0</v>
      </c>
      <c r="G504" s="82">
        <v>3.446</v>
      </c>
      <c r="H504" s="79">
        <v>0</v>
      </c>
      <c r="I504" s="82">
        <v>2.3970000000000002</v>
      </c>
      <c r="J504" s="79">
        <v>0</v>
      </c>
      <c r="K504" s="80">
        <v>0</v>
      </c>
      <c r="L504" s="79">
        <v>0</v>
      </c>
      <c r="M504" s="82">
        <v>8.879</v>
      </c>
      <c r="N504" s="79">
        <v>0</v>
      </c>
      <c r="O504" s="82">
        <v>4.961</v>
      </c>
      <c r="P504" s="79">
        <v>0</v>
      </c>
      <c r="Q504" s="82">
        <v>6.59</v>
      </c>
      <c r="R504" s="79">
        <v>0</v>
      </c>
      <c r="S504" s="82">
        <v>8.256</v>
      </c>
      <c r="T504" s="79">
        <v>0</v>
      </c>
      <c r="U504" s="80">
        <v>0</v>
      </c>
      <c r="V504" s="79">
        <v>0</v>
      </c>
      <c r="W504" s="82">
        <v>1.176</v>
      </c>
      <c r="X504" s="79">
        <v>0</v>
      </c>
      <c r="Y504" s="82">
        <v>9.354</v>
      </c>
      <c r="Z504" s="79">
        <v>0</v>
      </c>
      <c r="AA504" s="82">
        <v>1.764</v>
      </c>
      <c r="AB504" s="79">
        <v>0</v>
      </c>
      <c r="AC504" s="82">
        <v>4.27</v>
      </c>
      <c r="AD504" s="86">
        <v>0</v>
      </c>
      <c r="AE504" s="82">
        <v>4.064</v>
      </c>
      <c r="AF504" s="79">
        <v>0</v>
      </c>
      <c r="AG504" s="82">
        <v>7.579000000000001</v>
      </c>
      <c r="AH504" s="79">
        <v>0</v>
      </c>
      <c r="AI504" s="82">
        <v>2.08</v>
      </c>
      <c r="AJ504" s="79">
        <v>0</v>
      </c>
      <c r="AK504" s="82">
        <v>1.551</v>
      </c>
      <c r="AL504" s="79">
        <v>0</v>
      </c>
      <c r="AM504" s="82">
        <v>3.9739999999999998</v>
      </c>
      <c r="AN504" s="79">
        <v>0</v>
      </c>
      <c r="AO504" s="82">
        <v>8.704</v>
      </c>
      <c r="AP504" s="79">
        <v>0</v>
      </c>
      <c r="AQ504" s="82">
        <v>2.058</v>
      </c>
      <c r="AR504" s="79">
        <v>0</v>
      </c>
      <c r="AS504" s="82">
        <v>1.176</v>
      </c>
      <c r="AT504" s="79">
        <v>0</v>
      </c>
      <c r="AU504" s="82">
        <v>1.47</v>
      </c>
      <c r="AV504" s="79">
        <v>0</v>
      </c>
      <c r="AW504" s="82">
        <v>1.47</v>
      </c>
      <c r="AX504" s="79">
        <v>0</v>
      </c>
      <c r="AY504" s="82">
        <v>1.176</v>
      </c>
      <c r="AZ504" s="79">
        <v>0</v>
      </c>
      <c r="BA504" s="82">
        <v>2.284</v>
      </c>
      <c r="BB504" s="79">
        <v>0</v>
      </c>
      <c r="BC504" s="80">
        <v>0</v>
      </c>
      <c r="BD504" s="79">
        <v>0</v>
      </c>
      <c r="BE504" s="82">
        <v>11.629000000000001</v>
      </c>
      <c r="BF504" s="79">
        <v>0</v>
      </c>
      <c r="BG504" s="82">
        <v>8.901</v>
      </c>
      <c r="BH504" s="79">
        <v>0</v>
      </c>
      <c r="BI504" s="82">
        <v>5.902</v>
      </c>
      <c r="BJ504" s="79">
        <v>0</v>
      </c>
      <c r="BK504" s="176">
        <v>8.292000000000002</v>
      </c>
      <c r="BL504" s="79">
        <v>0</v>
      </c>
      <c r="BM504" s="82">
        <v>4.013</v>
      </c>
      <c r="BN504" s="79">
        <v>0</v>
      </c>
      <c r="BO504" s="82">
        <v>5.946</v>
      </c>
      <c r="BP504" s="79">
        <v>0</v>
      </c>
      <c r="BQ504" s="80">
        <v>0</v>
      </c>
      <c r="BR504" s="81">
        <v>3</v>
      </c>
      <c r="BS504" s="176">
        <v>2.862</v>
      </c>
      <c r="BT504" s="81">
        <v>3</v>
      </c>
      <c r="BU504" s="82">
        <v>4.222</v>
      </c>
      <c r="BV504" s="79">
        <v>0</v>
      </c>
      <c r="BW504" s="80">
        <v>0</v>
      </c>
      <c r="BX504" s="79">
        <v>0</v>
      </c>
      <c r="BY504" s="80">
        <v>0</v>
      </c>
      <c r="BZ504" s="79">
        <v>0</v>
      </c>
      <c r="CA504" s="82">
        <v>1.764</v>
      </c>
      <c r="CB504" s="79">
        <v>0</v>
      </c>
      <c r="CC504" s="82">
        <v>1.565</v>
      </c>
      <c r="CD504" s="79">
        <v>0</v>
      </c>
      <c r="CE504" s="80">
        <v>0</v>
      </c>
      <c r="CF504" s="79">
        <v>0</v>
      </c>
      <c r="CG504" s="82">
        <v>2.714</v>
      </c>
      <c r="CH504" s="79">
        <v>0</v>
      </c>
      <c r="CI504" s="82">
        <v>3.908</v>
      </c>
      <c r="CJ504" s="79">
        <v>0</v>
      </c>
      <c r="CK504" s="82">
        <v>5.7330000000000005</v>
      </c>
      <c r="CL504" s="90">
        <v>0</v>
      </c>
      <c r="CM504" s="176">
        <v>1.58</v>
      </c>
      <c r="CN504" s="79">
        <v>0</v>
      </c>
      <c r="CO504" s="80">
        <v>0</v>
      </c>
    </row>
    <row r="505" spans="1:93" ht="12.75" hidden="1">
      <c r="A505" s="38" t="s">
        <v>18</v>
      </c>
      <c r="B505" s="1" t="s">
        <v>167</v>
      </c>
      <c r="C505" s="65" t="s">
        <v>208</v>
      </c>
      <c r="D505" s="79">
        <v>0</v>
      </c>
      <c r="E505" s="80">
        <v>0</v>
      </c>
      <c r="F505" s="79">
        <v>2</v>
      </c>
      <c r="G505" s="80">
        <v>0</v>
      </c>
      <c r="H505" s="79">
        <v>2</v>
      </c>
      <c r="I505" s="80">
        <v>0</v>
      </c>
      <c r="J505" s="79">
        <v>0</v>
      </c>
      <c r="K505" s="176">
        <v>0.82</v>
      </c>
      <c r="L505" s="79">
        <v>0</v>
      </c>
      <c r="M505" s="80">
        <v>0</v>
      </c>
      <c r="N505" s="79">
        <v>0</v>
      </c>
      <c r="O505" s="80">
        <v>0</v>
      </c>
      <c r="P505" s="79">
        <v>0</v>
      </c>
      <c r="Q505" s="80">
        <v>0</v>
      </c>
      <c r="R505" s="79">
        <v>22</v>
      </c>
      <c r="S505" s="80">
        <v>1</v>
      </c>
      <c r="T505" s="79">
        <v>6</v>
      </c>
      <c r="U505" s="80">
        <v>0</v>
      </c>
      <c r="V505" s="79">
        <v>0</v>
      </c>
      <c r="W505" s="80">
        <v>0</v>
      </c>
      <c r="X505" s="79">
        <v>2</v>
      </c>
      <c r="Y505" s="80">
        <v>0</v>
      </c>
      <c r="Z505" s="79">
        <v>0</v>
      </c>
      <c r="AA505" s="80">
        <v>0</v>
      </c>
      <c r="AB505" s="79">
        <v>0</v>
      </c>
      <c r="AC505" s="80">
        <v>0</v>
      </c>
      <c r="AD505" s="86">
        <v>0</v>
      </c>
      <c r="AE505" s="80">
        <v>0</v>
      </c>
      <c r="AF505" s="79">
        <v>0</v>
      </c>
      <c r="AG505" s="80">
        <v>10</v>
      </c>
      <c r="AH505" s="79">
        <v>0</v>
      </c>
      <c r="AI505" s="80">
        <v>4</v>
      </c>
      <c r="AJ505" s="79">
        <v>0</v>
      </c>
      <c r="AK505" s="80">
        <v>0</v>
      </c>
      <c r="AL505" s="79">
        <v>0</v>
      </c>
      <c r="AM505" s="80">
        <v>16</v>
      </c>
      <c r="AN505" s="79">
        <v>1</v>
      </c>
      <c r="AO505" s="80" t="s">
        <v>984</v>
      </c>
      <c r="AP505" s="79">
        <v>0</v>
      </c>
      <c r="AQ505" s="176">
        <v>1</v>
      </c>
      <c r="AR505" s="79">
        <v>1</v>
      </c>
      <c r="AS505" s="80">
        <v>3</v>
      </c>
      <c r="AT505" s="79">
        <v>0</v>
      </c>
      <c r="AU505" s="80">
        <v>0</v>
      </c>
      <c r="AV505" s="79">
        <v>0</v>
      </c>
      <c r="AW505" s="80">
        <v>0</v>
      </c>
      <c r="AX505" s="79">
        <v>1</v>
      </c>
      <c r="AY505" s="80">
        <v>0</v>
      </c>
      <c r="AZ505" s="79">
        <v>0</v>
      </c>
      <c r="BA505" s="80">
        <v>20</v>
      </c>
      <c r="BB505" s="81" t="s">
        <v>413</v>
      </c>
      <c r="BC505" s="98">
        <v>37</v>
      </c>
      <c r="BD505" s="79">
        <v>2</v>
      </c>
      <c r="BE505" s="176">
        <v>4</v>
      </c>
      <c r="BF505" s="79">
        <f>6+1</f>
        <v>7</v>
      </c>
      <c r="BG505" s="80">
        <v>20</v>
      </c>
      <c r="BH505" s="79">
        <v>7</v>
      </c>
      <c r="BI505" s="80">
        <v>22</v>
      </c>
      <c r="BJ505" s="79">
        <v>42</v>
      </c>
      <c r="BK505" s="80" t="s">
        <v>1001</v>
      </c>
      <c r="BL505" s="79">
        <v>5</v>
      </c>
      <c r="BM505" s="80">
        <v>36</v>
      </c>
      <c r="BN505" s="79">
        <v>9</v>
      </c>
      <c r="BO505" s="80">
        <v>29</v>
      </c>
      <c r="BP505" s="79">
        <v>0</v>
      </c>
      <c r="BQ505" s="80">
        <v>24</v>
      </c>
      <c r="BR505" s="79">
        <v>6</v>
      </c>
      <c r="BS505" s="80">
        <v>6</v>
      </c>
      <c r="BT505" s="79">
        <v>4</v>
      </c>
      <c r="BU505" s="80">
        <v>1</v>
      </c>
      <c r="BV505" s="79">
        <v>24</v>
      </c>
      <c r="BW505" s="80">
        <v>102</v>
      </c>
      <c r="BX505" s="79">
        <v>4</v>
      </c>
      <c r="BY505" s="80">
        <v>23</v>
      </c>
      <c r="BZ505" s="79">
        <v>19</v>
      </c>
      <c r="CA505" s="80">
        <v>0</v>
      </c>
      <c r="CB505" s="79">
        <v>2</v>
      </c>
      <c r="CC505" s="80">
        <v>1</v>
      </c>
      <c r="CD505" s="79">
        <v>21</v>
      </c>
      <c r="CE505" s="80">
        <v>42</v>
      </c>
      <c r="CF505" s="79">
        <v>5</v>
      </c>
      <c r="CG505" s="80">
        <v>5</v>
      </c>
      <c r="CH505" s="79">
        <v>0</v>
      </c>
      <c r="CI505" s="80">
        <v>0</v>
      </c>
      <c r="CJ505" s="79">
        <v>16</v>
      </c>
      <c r="CK505" s="80">
        <v>0</v>
      </c>
      <c r="CL505" s="90">
        <v>7</v>
      </c>
      <c r="CM505" s="80">
        <v>0</v>
      </c>
      <c r="CN505" s="79">
        <v>2</v>
      </c>
      <c r="CO505" s="80">
        <v>3</v>
      </c>
    </row>
    <row r="506" spans="1:93" ht="12.75" hidden="1">
      <c r="A506" s="39"/>
      <c r="B506" s="2"/>
      <c r="C506" s="66" t="s">
        <v>148</v>
      </c>
      <c r="D506" s="79">
        <v>0</v>
      </c>
      <c r="E506" s="80">
        <v>0</v>
      </c>
      <c r="F506" s="81">
        <f>F505*3.36</f>
        <v>6.72</v>
      </c>
      <c r="G506" s="83">
        <v>0</v>
      </c>
      <c r="H506" s="81">
        <f>H505*3.36</f>
        <v>6.72</v>
      </c>
      <c r="I506" s="83">
        <v>0</v>
      </c>
      <c r="J506" s="79">
        <v>0</v>
      </c>
      <c r="K506" s="176">
        <v>0.526</v>
      </c>
      <c r="L506" s="79">
        <v>0</v>
      </c>
      <c r="M506" s="80">
        <v>0</v>
      </c>
      <c r="N506" s="79">
        <v>0</v>
      </c>
      <c r="O506" s="80">
        <v>0</v>
      </c>
      <c r="P506" s="79">
        <v>0</v>
      </c>
      <c r="Q506" s="80">
        <v>0</v>
      </c>
      <c r="R506" s="81">
        <f>4*6.72+18*3.36</f>
        <v>87.36</v>
      </c>
      <c r="S506" s="83">
        <v>0.835</v>
      </c>
      <c r="T506" s="81">
        <f>T505*3.36</f>
        <v>20.16</v>
      </c>
      <c r="U506" s="83">
        <v>0</v>
      </c>
      <c r="V506" s="79">
        <v>0</v>
      </c>
      <c r="W506" s="80">
        <v>0</v>
      </c>
      <c r="X506" s="81">
        <f>2*6.72</f>
        <v>13.44</v>
      </c>
      <c r="Y506" s="83">
        <v>0</v>
      </c>
      <c r="Z506" s="79">
        <v>0</v>
      </c>
      <c r="AA506" s="80">
        <v>0</v>
      </c>
      <c r="AB506" s="79">
        <v>0</v>
      </c>
      <c r="AC506" s="80">
        <v>0</v>
      </c>
      <c r="AD506" s="37">
        <v>0</v>
      </c>
      <c r="AE506" s="80">
        <v>0</v>
      </c>
      <c r="AF506" s="79">
        <v>0</v>
      </c>
      <c r="AG506" s="176">
        <v>8.109</v>
      </c>
      <c r="AH506" s="79">
        <v>0</v>
      </c>
      <c r="AI506" s="82">
        <v>0.734</v>
      </c>
      <c r="AJ506" s="79">
        <v>0</v>
      </c>
      <c r="AK506" s="80">
        <v>0</v>
      </c>
      <c r="AL506" s="79">
        <v>0</v>
      </c>
      <c r="AM506" s="82">
        <v>77.691</v>
      </c>
      <c r="AN506" s="81">
        <f>AN505*6.72</f>
        <v>6.72</v>
      </c>
      <c r="AO506" s="82">
        <v>1.105</v>
      </c>
      <c r="AP506" s="79">
        <v>0</v>
      </c>
      <c r="AQ506" s="176">
        <v>0.807</v>
      </c>
      <c r="AR506" s="81">
        <v>3.36</v>
      </c>
      <c r="AS506" s="82">
        <v>0.992</v>
      </c>
      <c r="AT506" s="79">
        <v>0</v>
      </c>
      <c r="AU506" s="80">
        <v>0</v>
      </c>
      <c r="AV506" s="79">
        <v>0</v>
      </c>
      <c r="AW506" s="80">
        <v>0</v>
      </c>
      <c r="AX506" s="81">
        <v>6.72</v>
      </c>
      <c r="AY506" s="83">
        <v>0</v>
      </c>
      <c r="AZ506" s="79">
        <v>0</v>
      </c>
      <c r="BA506" s="82">
        <v>3.653</v>
      </c>
      <c r="BB506" s="81">
        <f>15*3.36+5*0.645+20*0.81</f>
        <v>69.825</v>
      </c>
      <c r="BC506" s="82">
        <v>67.693</v>
      </c>
      <c r="BD506" s="81">
        <f>BD505*3.36</f>
        <v>6.72</v>
      </c>
      <c r="BE506" s="176">
        <v>13.294</v>
      </c>
      <c r="BF506" s="81">
        <f>6*3.36+6.72</f>
        <v>26.88</v>
      </c>
      <c r="BG506" s="82">
        <v>30.642000000000003</v>
      </c>
      <c r="BH506" s="81">
        <f>BH505*3.36</f>
        <v>23.52</v>
      </c>
      <c r="BI506" s="82">
        <v>26.385</v>
      </c>
      <c r="BJ506" s="81">
        <f>42*3.36</f>
        <v>141.12</v>
      </c>
      <c r="BK506" s="82">
        <v>64.644</v>
      </c>
      <c r="BL506" s="81">
        <f>BL505*3.36</f>
        <v>16.8</v>
      </c>
      <c r="BM506" s="82">
        <v>35.58</v>
      </c>
      <c r="BN506" s="81">
        <f>BN505*3.36</f>
        <v>30.24</v>
      </c>
      <c r="BO506" s="83">
        <v>45.516999999999996</v>
      </c>
      <c r="BP506" s="79">
        <v>0</v>
      </c>
      <c r="BQ506" s="82">
        <v>141.038</v>
      </c>
      <c r="BR506" s="81">
        <f>BR505*3.36</f>
        <v>20.16</v>
      </c>
      <c r="BS506" s="82">
        <v>17.527</v>
      </c>
      <c r="BT506" s="81">
        <v>26.88</v>
      </c>
      <c r="BU506" s="82">
        <v>0.425</v>
      </c>
      <c r="BV506" s="81">
        <v>94.64</v>
      </c>
      <c r="BW506" s="82">
        <v>34.811</v>
      </c>
      <c r="BX506" s="81">
        <f>BX505*3.36</f>
        <v>13.44</v>
      </c>
      <c r="BY506" s="82">
        <v>14.17</v>
      </c>
      <c r="BZ506" s="81">
        <f>BZ505*3.36</f>
        <v>63.839999999999996</v>
      </c>
      <c r="CA506" s="83">
        <v>0</v>
      </c>
      <c r="CB506" s="81">
        <f>CB505*3.36</f>
        <v>6.72</v>
      </c>
      <c r="CC506" s="82">
        <v>4.116</v>
      </c>
      <c r="CD506" s="81">
        <v>70.56</v>
      </c>
      <c r="CE506" s="82">
        <v>48.56099999999999</v>
      </c>
      <c r="CF506" s="81">
        <f>CF505*3.36</f>
        <v>16.8</v>
      </c>
      <c r="CG506" s="82">
        <v>22.137</v>
      </c>
      <c r="CH506" s="79">
        <v>0</v>
      </c>
      <c r="CI506" s="80">
        <v>0</v>
      </c>
      <c r="CJ506" s="81">
        <f>CJ505*3.36</f>
        <v>53.76</v>
      </c>
      <c r="CK506" s="83">
        <v>0</v>
      </c>
      <c r="CL506" s="91">
        <v>24.5</v>
      </c>
      <c r="CM506" s="83">
        <v>0</v>
      </c>
      <c r="CN506" s="95">
        <f>CN505*3.36</f>
        <v>6.72</v>
      </c>
      <c r="CO506" s="82">
        <v>2.658</v>
      </c>
    </row>
    <row r="507" spans="1:93" ht="25.5" hidden="1">
      <c r="A507" s="38" t="s">
        <v>19</v>
      </c>
      <c r="B507" s="1" t="s">
        <v>168</v>
      </c>
      <c r="C507" s="65" t="s">
        <v>162</v>
      </c>
      <c r="D507" s="79">
        <v>0</v>
      </c>
      <c r="E507" s="80">
        <v>1</v>
      </c>
      <c r="F507" s="79">
        <v>0</v>
      </c>
      <c r="G507" s="80">
        <v>0</v>
      </c>
      <c r="H507" s="79">
        <v>0</v>
      </c>
      <c r="I507" s="80">
        <v>2</v>
      </c>
      <c r="J507" s="84" t="s">
        <v>419</v>
      </c>
      <c r="K507" s="80">
        <v>0</v>
      </c>
      <c r="L507" s="84" t="s">
        <v>420</v>
      </c>
      <c r="M507" s="80">
        <v>0</v>
      </c>
      <c r="N507" s="79">
        <v>0</v>
      </c>
      <c r="O507" s="80">
        <v>0</v>
      </c>
      <c r="P507" s="79">
        <v>9</v>
      </c>
      <c r="Q507" s="80">
        <v>0</v>
      </c>
      <c r="R507" s="79" t="s">
        <v>421</v>
      </c>
      <c r="S507" s="80">
        <v>0</v>
      </c>
      <c r="T507" s="79" t="s">
        <v>422</v>
      </c>
      <c r="U507" s="80">
        <v>0</v>
      </c>
      <c r="V507" s="79">
        <v>0</v>
      </c>
      <c r="W507" s="80">
        <v>2</v>
      </c>
      <c r="X507" s="79" t="s">
        <v>421</v>
      </c>
      <c r="Y507" s="80">
        <v>0</v>
      </c>
      <c r="Z507" s="79">
        <v>0</v>
      </c>
      <c r="AA507" s="80">
        <v>0</v>
      </c>
      <c r="AB507" s="79" t="s">
        <v>423</v>
      </c>
      <c r="AC507" s="80">
        <v>2</v>
      </c>
      <c r="AD507" s="37">
        <v>0</v>
      </c>
      <c r="AE507" s="80">
        <v>0</v>
      </c>
      <c r="AF507" s="79">
        <v>0</v>
      </c>
      <c r="AG507" s="80">
        <v>0</v>
      </c>
      <c r="AH507" s="79">
        <v>0</v>
      </c>
      <c r="AI507" s="80">
        <v>0</v>
      </c>
      <c r="AJ507" s="79">
        <v>0</v>
      </c>
      <c r="AK507" s="80">
        <v>0</v>
      </c>
      <c r="AL507" s="79">
        <v>0</v>
      </c>
      <c r="AM507" s="80">
        <v>0</v>
      </c>
      <c r="AN507" s="79">
        <v>2</v>
      </c>
      <c r="AO507" s="80">
        <v>3</v>
      </c>
      <c r="AP507" s="79">
        <v>3</v>
      </c>
      <c r="AQ507" s="80">
        <v>0</v>
      </c>
      <c r="AR507" s="79">
        <v>1</v>
      </c>
      <c r="AS507" s="80">
        <v>2</v>
      </c>
      <c r="AT507" s="79">
        <v>0</v>
      </c>
      <c r="AU507" s="80">
        <v>0</v>
      </c>
      <c r="AV507" s="79">
        <v>0</v>
      </c>
      <c r="AW507" s="80">
        <v>0</v>
      </c>
      <c r="AX507" s="79">
        <v>0</v>
      </c>
      <c r="AY507" s="80">
        <v>0</v>
      </c>
      <c r="AZ507" s="79">
        <v>0</v>
      </c>
      <c r="BA507" s="80">
        <v>0</v>
      </c>
      <c r="BB507" s="79">
        <v>7</v>
      </c>
      <c r="BC507" s="80">
        <v>7</v>
      </c>
      <c r="BD507" s="79">
        <v>0</v>
      </c>
      <c r="BE507" s="80">
        <v>3</v>
      </c>
      <c r="BF507" s="79">
        <v>0</v>
      </c>
      <c r="BG507" s="80">
        <v>0</v>
      </c>
      <c r="BH507" s="79">
        <v>0</v>
      </c>
      <c r="BI507" s="80">
        <v>0</v>
      </c>
      <c r="BJ507" s="79">
        <v>0</v>
      </c>
      <c r="BK507" s="80">
        <v>6</v>
      </c>
      <c r="BL507" s="79">
        <v>0</v>
      </c>
      <c r="BM507" s="80">
        <v>2</v>
      </c>
      <c r="BN507" s="79">
        <v>0</v>
      </c>
      <c r="BO507" s="80">
        <v>2</v>
      </c>
      <c r="BP507" s="79">
        <v>0</v>
      </c>
      <c r="BQ507" s="80">
        <v>0</v>
      </c>
      <c r="BR507" s="79">
        <v>0</v>
      </c>
      <c r="BS507" s="80">
        <v>0</v>
      </c>
      <c r="BT507" s="79">
        <v>0</v>
      </c>
      <c r="BU507" s="80">
        <v>0</v>
      </c>
      <c r="BV507" s="79">
        <v>0</v>
      </c>
      <c r="BW507" s="80">
        <v>3</v>
      </c>
      <c r="BX507" s="79">
        <v>0</v>
      </c>
      <c r="BY507" s="80">
        <v>0</v>
      </c>
      <c r="BZ507" s="79">
        <v>0</v>
      </c>
      <c r="CA507" s="80">
        <v>0</v>
      </c>
      <c r="CB507" s="79">
        <v>0</v>
      </c>
      <c r="CC507" s="80">
        <v>0</v>
      </c>
      <c r="CD507" s="79">
        <v>1</v>
      </c>
      <c r="CE507" s="176">
        <v>2</v>
      </c>
      <c r="CF507" s="79" t="s">
        <v>422</v>
      </c>
      <c r="CG507" s="80">
        <v>3</v>
      </c>
      <c r="CH507" s="79" t="s">
        <v>422</v>
      </c>
      <c r="CI507" s="80">
        <v>0</v>
      </c>
      <c r="CJ507" s="79" t="s">
        <v>424</v>
      </c>
      <c r="CK507" s="80">
        <v>1</v>
      </c>
      <c r="CL507" s="90" t="s">
        <v>422</v>
      </c>
      <c r="CM507" s="80">
        <v>0</v>
      </c>
      <c r="CN507" s="79">
        <v>0</v>
      </c>
      <c r="CO507" s="80">
        <v>0</v>
      </c>
    </row>
    <row r="508" spans="1:93" ht="12.75" hidden="1">
      <c r="A508" s="39"/>
      <c r="B508" s="2"/>
      <c r="C508" s="66" t="s">
        <v>148</v>
      </c>
      <c r="D508" s="79">
        <v>0</v>
      </c>
      <c r="E508" s="82">
        <v>0.217</v>
      </c>
      <c r="F508" s="79">
        <v>0</v>
      </c>
      <c r="G508" s="80">
        <v>0</v>
      </c>
      <c r="H508" s="79">
        <v>0</v>
      </c>
      <c r="I508" s="82">
        <v>0.323</v>
      </c>
      <c r="J508" s="81">
        <v>20</v>
      </c>
      <c r="K508" s="83">
        <v>0</v>
      </c>
      <c r="L508" s="81">
        <v>35</v>
      </c>
      <c r="M508" s="83">
        <v>0</v>
      </c>
      <c r="N508" s="79">
        <v>0</v>
      </c>
      <c r="O508" s="80">
        <v>0</v>
      </c>
      <c r="P508" s="81">
        <v>90</v>
      </c>
      <c r="Q508" s="83">
        <v>0</v>
      </c>
      <c r="R508" s="81">
        <v>25</v>
      </c>
      <c r="S508" s="83">
        <v>0</v>
      </c>
      <c r="T508" s="81">
        <v>15</v>
      </c>
      <c r="U508" s="83">
        <v>0</v>
      </c>
      <c r="V508" s="79">
        <v>0</v>
      </c>
      <c r="W508" s="82">
        <v>15.626</v>
      </c>
      <c r="X508" s="81">
        <v>25</v>
      </c>
      <c r="Y508" s="83">
        <v>0</v>
      </c>
      <c r="Z508" s="79">
        <v>0</v>
      </c>
      <c r="AA508" s="80">
        <v>0</v>
      </c>
      <c r="AB508" s="81">
        <v>10</v>
      </c>
      <c r="AC508" s="82">
        <v>0.868</v>
      </c>
      <c r="AD508" s="37">
        <v>0</v>
      </c>
      <c r="AE508" s="80">
        <v>0</v>
      </c>
      <c r="AF508" s="79">
        <v>0</v>
      </c>
      <c r="AG508" s="80">
        <v>0</v>
      </c>
      <c r="AH508" s="79">
        <v>0</v>
      </c>
      <c r="AI508" s="80">
        <v>0</v>
      </c>
      <c r="AJ508" s="79">
        <v>0</v>
      </c>
      <c r="AK508" s="80">
        <v>0</v>
      </c>
      <c r="AL508" s="79">
        <v>0</v>
      </c>
      <c r="AM508" s="80">
        <v>0</v>
      </c>
      <c r="AN508" s="81">
        <v>50</v>
      </c>
      <c r="AO508" s="82">
        <v>30.96</v>
      </c>
      <c r="AP508" s="81">
        <v>10.08</v>
      </c>
      <c r="AQ508" s="83">
        <v>0</v>
      </c>
      <c r="AR508" s="81">
        <v>25</v>
      </c>
      <c r="AS508" s="82">
        <v>0.323</v>
      </c>
      <c r="AT508" s="79">
        <v>0</v>
      </c>
      <c r="AU508" s="80">
        <v>0</v>
      </c>
      <c r="AV508" s="79">
        <v>0</v>
      </c>
      <c r="AW508" s="80">
        <v>0</v>
      </c>
      <c r="AX508" s="79">
        <v>0</v>
      </c>
      <c r="AY508" s="80">
        <v>0</v>
      </c>
      <c r="AZ508" s="79">
        <v>0</v>
      </c>
      <c r="BA508" s="80">
        <v>0</v>
      </c>
      <c r="BB508" s="81">
        <v>94.5</v>
      </c>
      <c r="BC508" s="82">
        <v>3.1020000000000003</v>
      </c>
      <c r="BD508" s="79">
        <v>0</v>
      </c>
      <c r="BE508" s="82">
        <v>1.712</v>
      </c>
      <c r="BF508" s="79">
        <v>0</v>
      </c>
      <c r="BG508" s="80">
        <v>0</v>
      </c>
      <c r="BH508" s="79">
        <v>0</v>
      </c>
      <c r="BI508" s="80">
        <v>0</v>
      </c>
      <c r="BJ508" s="79">
        <v>0</v>
      </c>
      <c r="BK508" s="82">
        <v>1.399</v>
      </c>
      <c r="BL508" s="79">
        <v>0</v>
      </c>
      <c r="BM508" s="82">
        <v>1.177</v>
      </c>
      <c r="BN508" s="79">
        <v>0</v>
      </c>
      <c r="BO508" s="82">
        <v>4.323</v>
      </c>
      <c r="BP508" s="79">
        <v>0</v>
      </c>
      <c r="BQ508" s="80">
        <v>0</v>
      </c>
      <c r="BR508" s="79">
        <v>0</v>
      </c>
      <c r="BS508" s="80">
        <v>0</v>
      </c>
      <c r="BT508" s="79">
        <v>0</v>
      </c>
      <c r="BU508" s="80">
        <v>0</v>
      </c>
      <c r="BV508" s="79">
        <v>0</v>
      </c>
      <c r="BW508" s="82">
        <v>8.987</v>
      </c>
      <c r="BX508" s="79">
        <v>0</v>
      </c>
      <c r="BY508" s="80">
        <v>0</v>
      </c>
      <c r="BZ508" s="79">
        <v>0</v>
      </c>
      <c r="CA508" s="80">
        <v>0</v>
      </c>
      <c r="CB508" s="79">
        <v>0</v>
      </c>
      <c r="CC508" s="80">
        <v>0</v>
      </c>
      <c r="CD508" s="81">
        <v>20</v>
      </c>
      <c r="CE508" s="176">
        <v>0.425</v>
      </c>
      <c r="CF508" s="81">
        <v>15</v>
      </c>
      <c r="CG508" s="82">
        <v>0.8109999999999999</v>
      </c>
      <c r="CH508" s="81">
        <v>15</v>
      </c>
      <c r="CI508" s="83">
        <v>0</v>
      </c>
      <c r="CJ508" s="81">
        <v>19.5</v>
      </c>
      <c r="CK508" s="82">
        <v>0.762</v>
      </c>
      <c r="CL508" s="91">
        <v>15</v>
      </c>
      <c r="CM508" s="83">
        <v>0</v>
      </c>
      <c r="CN508" s="79">
        <v>0</v>
      </c>
      <c r="CO508" s="80">
        <v>0</v>
      </c>
    </row>
    <row r="509" spans="1:93" ht="12.75" hidden="1">
      <c r="A509" s="38" t="s">
        <v>20</v>
      </c>
      <c r="B509" s="1" t="s">
        <v>169</v>
      </c>
      <c r="C509" s="65" t="s">
        <v>162</v>
      </c>
      <c r="D509" s="79">
        <v>0</v>
      </c>
      <c r="E509" s="80">
        <v>0</v>
      </c>
      <c r="F509" s="79">
        <v>1</v>
      </c>
      <c r="G509" s="80">
        <v>0</v>
      </c>
      <c r="H509" s="79">
        <v>0</v>
      </c>
      <c r="I509" s="80">
        <v>0</v>
      </c>
      <c r="J509" s="79">
        <v>0</v>
      </c>
      <c r="K509" s="80">
        <v>0</v>
      </c>
      <c r="L509" s="79">
        <v>0</v>
      </c>
      <c r="M509" s="80">
        <v>0</v>
      </c>
      <c r="N509" s="79">
        <v>0</v>
      </c>
      <c r="O509" s="80">
        <v>0</v>
      </c>
      <c r="P509" s="79">
        <v>0</v>
      </c>
      <c r="Q509" s="80">
        <v>0</v>
      </c>
      <c r="R509" s="79">
        <v>0</v>
      </c>
      <c r="S509" s="80">
        <v>0</v>
      </c>
      <c r="T509" s="79">
        <v>0</v>
      </c>
      <c r="U509" s="80">
        <v>0</v>
      </c>
      <c r="V509" s="79">
        <v>0</v>
      </c>
      <c r="W509" s="80">
        <v>0</v>
      </c>
      <c r="X509" s="79">
        <v>0</v>
      </c>
      <c r="Y509" s="80">
        <v>0</v>
      </c>
      <c r="Z509" s="79">
        <v>0</v>
      </c>
      <c r="AA509" s="80">
        <v>0</v>
      </c>
      <c r="AB509" s="79">
        <v>0</v>
      </c>
      <c r="AC509" s="80">
        <v>0</v>
      </c>
      <c r="AD509" s="37">
        <v>0</v>
      </c>
      <c r="AE509" s="80">
        <v>0</v>
      </c>
      <c r="AF509" s="79">
        <v>0</v>
      </c>
      <c r="AG509" s="80">
        <v>0</v>
      </c>
      <c r="AH509" s="79">
        <v>0</v>
      </c>
      <c r="AI509" s="80">
        <v>0</v>
      </c>
      <c r="AJ509" s="79">
        <v>0</v>
      </c>
      <c r="AK509" s="80">
        <v>0</v>
      </c>
      <c r="AL509" s="79">
        <v>0</v>
      </c>
      <c r="AM509" s="80">
        <v>0</v>
      </c>
      <c r="AN509" s="79">
        <v>2</v>
      </c>
      <c r="AO509" s="80">
        <v>0</v>
      </c>
      <c r="AP509" s="79">
        <v>1</v>
      </c>
      <c r="AQ509" s="80">
        <v>0</v>
      </c>
      <c r="AR509" s="79">
        <v>0</v>
      </c>
      <c r="AS509" s="80">
        <v>0</v>
      </c>
      <c r="AT509" s="79">
        <v>0</v>
      </c>
      <c r="AU509" s="80">
        <v>0</v>
      </c>
      <c r="AV509" s="79">
        <v>0</v>
      </c>
      <c r="AW509" s="80">
        <v>0</v>
      </c>
      <c r="AX509" s="79">
        <v>0</v>
      </c>
      <c r="AY509" s="80">
        <v>0</v>
      </c>
      <c r="AZ509" s="79">
        <v>0</v>
      </c>
      <c r="BA509" s="80">
        <v>0</v>
      </c>
      <c r="BB509" s="79">
        <v>2</v>
      </c>
      <c r="BC509" s="80">
        <v>1</v>
      </c>
      <c r="BD509" s="79">
        <v>2</v>
      </c>
      <c r="BE509" s="80">
        <v>0</v>
      </c>
      <c r="BF509" s="79">
        <v>2</v>
      </c>
      <c r="BG509" s="238">
        <v>0</v>
      </c>
      <c r="BH509" s="79">
        <v>3</v>
      </c>
      <c r="BI509" s="80">
        <v>3</v>
      </c>
      <c r="BJ509" s="79">
        <v>2</v>
      </c>
      <c r="BK509" s="80">
        <v>2</v>
      </c>
      <c r="BL509" s="79">
        <v>2</v>
      </c>
      <c r="BM509" s="80">
        <v>2</v>
      </c>
      <c r="BN509" s="79">
        <v>2</v>
      </c>
      <c r="BO509" s="80">
        <v>1</v>
      </c>
      <c r="BP509" s="79">
        <v>0</v>
      </c>
      <c r="BQ509" s="80">
        <v>0</v>
      </c>
      <c r="BR509" s="79">
        <v>0</v>
      </c>
      <c r="BS509" s="80">
        <v>0</v>
      </c>
      <c r="BT509" s="79">
        <v>2</v>
      </c>
      <c r="BU509" s="80">
        <v>0</v>
      </c>
      <c r="BV509" s="79">
        <v>4</v>
      </c>
      <c r="BW509" s="80">
        <v>4</v>
      </c>
      <c r="BX509" s="79">
        <v>1</v>
      </c>
      <c r="BY509" s="80">
        <v>1</v>
      </c>
      <c r="BZ509" s="79">
        <v>0</v>
      </c>
      <c r="CA509" s="80">
        <v>0</v>
      </c>
      <c r="CB509" s="79">
        <v>0</v>
      </c>
      <c r="CC509" s="80">
        <v>0</v>
      </c>
      <c r="CD509" s="79">
        <v>1</v>
      </c>
      <c r="CE509" s="80">
        <v>0</v>
      </c>
      <c r="CF509" s="79">
        <v>0</v>
      </c>
      <c r="CG509" s="80">
        <v>0</v>
      </c>
      <c r="CH509" s="79">
        <v>0</v>
      </c>
      <c r="CI509" s="80">
        <v>0</v>
      </c>
      <c r="CJ509" s="81" t="s">
        <v>27</v>
      </c>
      <c r="CK509" s="80">
        <v>1</v>
      </c>
      <c r="CL509" s="90">
        <v>0</v>
      </c>
      <c r="CM509" s="80">
        <v>0</v>
      </c>
      <c r="CN509" s="79">
        <v>0</v>
      </c>
      <c r="CO509" s="80">
        <v>0</v>
      </c>
    </row>
    <row r="510" spans="1:93" ht="12.75" hidden="1">
      <c r="A510" s="39"/>
      <c r="B510" s="2"/>
      <c r="C510" s="66" t="s">
        <v>148</v>
      </c>
      <c r="D510" s="79">
        <v>0</v>
      </c>
      <c r="E510" s="80">
        <v>0</v>
      </c>
      <c r="F510" s="81">
        <v>125</v>
      </c>
      <c r="G510" s="83">
        <v>0</v>
      </c>
      <c r="H510" s="79">
        <v>0</v>
      </c>
      <c r="I510" s="80">
        <v>0</v>
      </c>
      <c r="J510" s="79">
        <v>0</v>
      </c>
      <c r="K510" s="80">
        <v>0</v>
      </c>
      <c r="L510" s="79">
        <v>0</v>
      </c>
      <c r="M510" s="80">
        <v>0</v>
      </c>
      <c r="N510" s="79">
        <v>0</v>
      </c>
      <c r="O510" s="80">
        <v>0</v>
      </c>
      <c r="P510" s="79">
        <v>0</v>
      </c>
      <c r="Q510" s="80">
        <v>0</v>
      </c>
      <c r="R510" s="79">
        <v>0</v>
      </c>
      <c r="S510" s="80">
        <v>0</v>
      </c>
      <c r="T510" s="79">
        <v>0</v>
      </c>
      <c r="U510" s="80">
        <v>0</v>
      </c>
      <c r="V510" s="79">
        <v>0</v>
      </c>
      <c r="W510" s="80">
        <v>0</v>
      </c>
      <c r="X510" s="79">
        <v>0</v>
      </c>
      <c r="Y510" s="80">
        <v>0</v>
      </c>
      <c r="Z510" s="79">
        <v>0</v>
      </c>
      <c r="AA510" s="80">
        <v>0</v>
      </c>
      <c r="AB510" s="79">
        <v>0</v>
      </c>
      <c r="AC510" s="80">
        <v>0</v>
      </c>
      <c r="AD510" s="37">
        <v>0</v>
      </c>
      <c r="AE510" s="80">
        <v>0</v>
      </c>
      <c r="AF510" s="79">
        <v>0</v>
      </c>
      <c r="AG510" s="80">
        <v>0</v>
      </c>
      <c r="AH510" s="79">
        <v>0</v>
      </c>
      <c r="AI510" s="80">
        <v>0</v>
      </c>
      <c r="AJ510" s="79">
        <v>0</v>
      </c>
      <c r="AK510" s="80">
        <v>0</v>
      </c>
      <c r="AL510" s="79">
        <v>0</v>
      </c>
      <c r="AM510" s="80">
        <v>0</v>
      </c>
      <c r="AN510" s="81">
        <v>240</v>
      </c>
      <c r="AO510" s="83">
        <v>0</v>
      </c>
      <c r="AP510" s="81">
        <v>125</v>
      </c>
      <c r="AQ510" s="83">
        <v>0</v>
      </c>
      <c r="AR510" s="79">
        <v>0</v>
      </c>
      <c r="AS510" s="80">
        <v>0</v>
      </c>
      <c r="AT510" s="79">
        <v>0</v>
      </c>
      <c r="AU510" s="80">
        <v>0</v>
      </c>
      <c r="AV510" s="79">
        <v>0</v>
      </c>
      <c r="AW510" s="80">
        <v>0</v>
      </c>
      <c r="AX510" s="79">
        <v>0</v>
      </c>
      <c r="AY510" s="80">
        <v>0</v>
      </c>
      <c r="AZ510" s="79">
        <v>0</v>
      </c>
      <c r="BA510" s="80">
        <v>0</v>
      </c>
      <c r="BB510" s="95">
        <v>465.36</v>
      </c>
      <c r="BC510" s="82">
        <v>232.681</v>
      </c>
      <c r="BD510" s="81">
        <v>250</v>
      </c>
      <c r="BE510" s="83">
        <v>0</v>
      </c>
      <c r="BF510" s="81">
        <v>250</v>
      </c>
      <c r="BG510" s="245">
        <v>0</v>
      </c>
      <c r="BH510" s="81">
        <v>375</v>
      </c>
      <c r="BI510" s="176" t="s">
        <v>527</v>
      </c>
      <c r="BJ510" s="81">
        <v>250</v>
      </c>
      <c r="BK510" s="83">
        <v>225.455</v>
      </c>
      <c r="BL510" s="81">
        <v>240</v>
      </c>
      <c r="BM510" s="176" t="s">
        <v>528</v>
      </c>
      <c r="BN510" s="81">
        <v>162</v>
      </c>
      <c r="BO510" s="82">
        <v>123.12</v>
      </c>
      <c r="BP510" s="79">
        <v>0</v>
      </c>
      <c r="BQ510" s="80">
        <v>0</v>
      </c>
      <c r="BR510" s="79">
        <v>0</v>
      </c>
      <c r="BS510" s="80">
        <v>0</v>
      </c>
      <c r="BT510" s="81">
        <v>250</v>
      </c>
      <c r="BU510" s="83">
        <v>0</v>
      </c>
      <c r="BV510" s="81">
        <v>417.6</v>
      </c>
      <c r="BW510" s="176" t="s">
        <v>530</v>
      </c>
      <c r="BX510" s="81">
        <v>149.1</v>
      </c>
      <c r="BY510" s="176" t="s">
        <v>654</v>
      </c>
      <c r="BZ510" s="79">
        <v>0</v>
      </c>
      <c r="CA510" s="80">
        <v>0</v>
      </c>
      <c r="CB510" s="79">
        <v>0</v>
      </c>
      <c r="CC510" s="80">
        <v>0</v>
      </c>
      <c r="CD510" s="81">
        <v>250</v>
      </c>
      <c r="CE510" s="83">
        <v>0</v>
      </c>
      <c r="CF510" s="79">
        <v>0</v>
      </c>
      <c r="CG510" s="80">
        <v>0</v>
      </c>
      <c r="CH510" s="79">
        <v>0</v>
      </c>
      <c r="CI510" s="80">
        <v>0</v>
      </c>
      <c r="CJ510" s="81">
        <v>80.95</v>
      </c>
      <c r="CK510" s="82">
        <v>97.451</v>
      </c>
      <c r="CL510" s="90">
        <v>0</v>
      </c>
      <c r="CM510" s="80">
        <v>0</v>
      </c>
      <c r="CN510" s="79">
        <v>0</v>
      </c>
      <c r="CO510" s="80">
        <v>0</v>
      </c>
    </row>
    <row r="511" spans="1:93" ht="12.75" hidden="1">
      <c r="A511" s="38" t="s">
        <v>21</v>
      </c>
      <c r="B511" s="1" t="s">
        <v>170</v>
      </c>
      <c r="C511" s="65" t="s">
        <v>162</v>
      </c>
      <c r="D511" s="79">
        <v>0</v>
      </c>
      <c r="E511" s="80">
        <v>0</v>
      </c>
      <c r="F511" s="79">
        <v>0</v>
      </c>
      <c r="G511" s="80">
        <v>0</v>
      </c>
      <c r="H511" s="79">
        <v>0</v>
      </c>
      <c r="I511" s="80">
        <v>0</v>
      </c>
      <c r="J511" s="79">
        <v>0</v>
      </c>
      <c r="K511" s="80">
        <v>0</v>
      </c>
      <c r="L511" s="79">
        <v>0</v>
      </c>
      <c r="M511" s="80">
        <v>0</v>
      </c>
      <c r="N511" s="79">
        <v>0</v>
      </c>
      <c r="O511" s="80">
        <v>0</v>
      </c>
      <c r="P511" s="79">
        <v>0</v>
      </c>
      <c r="Q511" s="80">
        <v>0</v>
      </c>
      <c r="R511" s="79">
        <v>0</v>
      </c>
      <c r="S511" s="80">
        <v>0</v>
      </c>
      <c r="T511" s="79">
        <v>0</v>
      </c>
      <c r="U511" s="80">
        <v>0</v>
      </c>
      <c r="V511" s="79">
        <v>0</v>
      </c>
      <c r="W511" s="80">
        <v>0</v>
      </c>
      <c r="X511" s="79">
        <v>0</v>
      </c>
      <c r="Y511" s="80">
        <v>0</v>
      </c>
      <c r="Z511" s="79">
        <v>0</v>
      </c>
      <c r="AA511" s="80">
        <v>0</v>
      </c>
      <c r="AB511" s="79">
        <v>0</v>
      </c>
      <c r="AC511" s="80">
        <v>2</v>
      </c>
      <c r="AD511" s="37">
        <v>0</v>
      </c>
      <c r="AE511" s="80">
        <v>0</v>
      </c>
      <c r="AF511" s="79">
        <v>0</v>
      </c>
      <c r="AG511" s="80">
        <v>0</v>
      </c>
      <c r="AH511" s="79">
        <v>0</v>
      </c>
      <c r="AI511" s="80">
        <v>0</v>
      </c>
      <c r="AJ511" s="79">
        <v>0</v>
      </c>
      <c r="AK511" s="80">
        <v>0</v>
      </c>
      <c r="AL511" s="79">
        <v>0</v>
      </c>
      <c r="AM511" s="80">
        <v>0</v>
      </c>
      <c r="AN511" s="79">
        <v>0</v>
      </c>
      <c r="AO511" s="80">
        <v>0</v>
      </c>
      <c r="AP511" s="79">
        <v>0</v>
      </c>
      <c r="AQ511" s="80">
        <v>0</v>
      </c>
      <c r="AR511" s="79">
        <v>0</v>
      </c>
      <c r="AS511" s="80">
        <v>0</v>
      </c>
      <c r="AT511" s="79">
        <v>0</v>
      </c>
      <c r="AU511" s="80">
        <v>0</v>
      </c>
      <c r="AV511" s="79">
        <v>0</v>
      </c>
      <c r="AW511" s="80">
        <v>0</v>
      </c>
      <c r="AX511" s="79">
        <v>0</v>
      </c>
      <c r="AY511" s="80">
        <v>0</v>
      </c>
      <c r="AZ511" s="79">
        <v>0</v>
      </c>
      <c r="BA511" s="80">
        <v>0</v>
      </c>
      <c r="BB511" s="79">
        <v>0</v>
      </c>
      <c r="BC511" s="80">
        <v>0</v>
      </c>
      <c r="BD511" s="79">
        <v>0</v>
      </c>
      <c r="BE511" s="80">
        <v>0</v>
      </c>
      <c r="BF511" s="79">
        <v>0</v>
      </c>
      <c r="BG511" s="80">
        <v>0</v>
      </c>
      <c r="BH511" s="79">
        <v>0</v>
      </c>
      <c r="BI511" s="80">
        <v>0</v>
      </c>
      <c r="BJ511" s="79">
        <v>0</v>
      </c>
      <c r="BK511" s="80">
        <v>0</v>
      </c>
      <c r="BL511" s="79">
        <v>0</v>
      </c>
      <c r="BM511" s="80">
        <v>0</v>
      </c>
      <c r="BN511" s="79">
        <v>0</v>
      </c>
      <c r="BO511" s="80">
        <v>0</v>
      </c>
      <c r="BP511" s="79">
        <v>0</v>
      </c>
      <c r="BQ511" s="80">
        <v>0</v>
      </c>
      <c r="BR511" s="79">
        <v>0</v>
      </c>
      <c r="BS511" s="80">
        <v>0</v>
      </c>
      <c r="BT511" s="79">
        <v>0</v>
      </c>
      <c r="BU511" s="80">
        <v>0</v>
      </c>
      <c r="BV511" s="79">
        <v>0</v>
      </c>
      <c r="BW511" s="80">
        <v>0</v>
      </c>
      <c r="BX511" s="79">
        <v>0</v>
      </c>
      <c r="BY511" s="80">
        <v>41</v>
      </c>
      <c r="BZ511" s="79">
        <v>0</v>
      </c>
      <c r="CA511" s="80">
        <v>0</v>
      </c>
      <c r="CB511" s="79">
        <v>0</v>
      </c>
      <c r="CC511" s="80">
        <v>0</v>
      </c>
      <c r="CD511" s="79">
        <v>0</v>
      </c>
      <c r="CE511" s="80">
        <v>0</v>
      </c>
      <c r="CF511" s="79">
        <v>0</v>
      </c>
      <c r="CG511" s="80">
        <v>0</v>
      </c>
      <c r="CH511" s="79">
        <v>0</v>
      </c>
      <c r="CI511" s="80">
        <v>0</v>
      </c>
      <c r="CJ511" s="79">
        <v>0</v>
      </c>
      <c r="CK511" s="80">
        <v>0</v>
      </c>
      <c r="CL511" s="90">
        <v>0</v>
      </c>
      <c r="CM511" s="80">
        <v>0</v>
      </c>
      <c r="CN511" s="79">
        <v>0</v>
      </c>
      <c r="CO511" s="80">
        <v>0</v>
      </c>
    </row>
    <row r="512" spans="1:93" ht="12.75" hidden="1">
      <c r="A512" s="39"/>
      <c r="B512" s="2" t="s">
        <v>589</v>
      </c>
      <c r="C512" s="66" t="s">
        <v>148</v>
      </c>
      <c r="D512" s="79">
        <v>0</v>
      </c>
      <c r="E512" s="80">
        <v>0</v>
      </c>
      <c r="F512" s="79">
        <v>0</v>
      </c>
      <c r="G512" s="80">
        <v>0</v>
      </c>
      <c r="H512" s="79">
        <v>0</v>
      </c>
      <c r="I512" s="80">
        <v>0</v>
      </c>
      <c r="J512" s="79">
        <v>0</v>
      </c>
      <c r="K512" s="80">
        <v>0</v>
      </c>
      <c r="L512" s="79">
        <v>0</v>
      </c>
      <c r="M512" s="80">
        <v>0</v>
      </c>
      <c r="N512" s="79">
        <v>0</v>
      </c>
      <c r="O512" s="80">
        <v>0</v>
      </c>
      <c r="P512" s="79">
        <v>0</v>
      </c>
      <c r="Q512" s="80">
        <v>0</v>
      </c>
      <c r="R512" s="79">
        <v>0</v>
      </c>
      <c r="S512" s="80">
        <v>0</v>
      </c>
      <c r="T512" s="79">
        <v>0</v>
      </c>
      <c r="U512" s="80">
        <v>0</v>
      </c>
      <c r="V512" s="79">
        <v>0</v>
      </c>
      <c r="W512" s="80">
        <v>0</v>
      </c>
      <c r="X512" s="79">
        <v>0</v>
      </c>
      <c r="Y512" s="80">
        <v>0</v>
      </c>
      <c r="Z512" s="79">
        <v>0</v>
      </c>
      <c r="AA512" s="80">
        <v>0</v>
      </c>
      <c r="AB512" s="79">
        <v>0</v>
      </c>
      <c r="AC512" s="176" t="s">
        <v>635</v>
      </c>
      <c r="AD512" s="37">
        <v>0</v>
      </c>
      <c r="AE512" s="80">
        <v>0</v>
      </c>
      <c r="AF512" s="79">
        <v>0</v>
      </c>
      <c r="AG512" s="80">
        <v>0</v>
      </c>
      <c r="AH512" s="79">
        <v>0</v>
      </c>
      <c r="AI512" s="80">
        <v>0</v>
      </c>
      <c r="AJ512" s="79">
        <v>0</v>
      </c>
      <c r="AK512" s="80">
        <v>0</v>
      </c>
      <c r="AL512" s="79">
        <v>0</v>
      </c>
      <c r="AM512" s="80">
        <v>0</v>
      </c>
      <c r="AN512" s="79">
        <v>0</v>
      </c>
      <c r="AO512" s="80">
        <v>0</v>
      </c>
      <c r="AP512" s="79">
        <v>0</v>
      </c>
      <c r="AQ512" s="80">
        <v>0</v>
      </c>
      <c r="AR512" s="79">
        <v>0</v>
      </c>
      <c r="AS512" s="80">
        <v>0</v>
      </c>
      <c r="AT512" s="79">
        <v>0</v>
      </c>
      <c r="AU512" s="80">
        <v>0</v>
      </c>
      <c r="AV512" s="79">
        <v>0</v>
      </c>
      <c r="AW512" s="80">
        <v>0</v>
      </c>
      <c r="AX512" s="79">
        <v>0</v>
      </c>
      <c r="AY512" s="80">
        <v>0</v>
      </c>
      <c r="AZ512" s="79">
        <v>0</v>
      </c>
      <c r="BA512" s="80">
        <v>0</v>
      </c>
      <c r="BB512" s="79">
        <v>0</v>
      </c>
      <c r="BC512" s="80">
        <v>0</v>
      </c>
      <c r="BD512" s="79">
        <v>0</v>
      </c>
      <c r="BE512" s="80">
        <v>0</v>
      </c>
      <c r="BF512" s="79">
        <v>0</v>
      </c>
      <c r="BG512" s="80">
        <v>0</v>
      </c>
      <c r="BH512" s="79">
        <v>0</v>
      </c>
      <c r="BI512" s="80">
        <v>0</v>
      </c>
      <c r="BJ512" s="79">
        <v>0</v>
      </c>
      <c r="BK512" s="80">
        <v>0</v>
      </c>
      <c r="BL512" s="79">
        <v>0</v>
      </c>
      <c r="BM512" s="80">
        <v>0</v>
      </c>
      <c r="BN512" s="79">
        <v>0</v>
      </c>
      <c r="BO512" s="80">
        <v>0</v>
      </c>
      <c r="BP512" s="79">
        <v>0</v>
      </c>
      <c r="BQ512" s="80">
        <v>0</v>
      </c>
      <c r="BR512" s="79">
        <v>0</v>
      </c>
      <c r="BS512" s="80">
        <v>0</v>
      </c>
      <c r="BT512" s="79">
        <v>0</v>
      </c>
      <c r="BU512" s="80">
        <v>0</v>
      </c>
      <c r="BV512" s="79">
        <v>0</v>
      </c>
      <c r="BW512" s="80">
        <v>0</v>
      </c>
      <c r="BX512" s="79">
        <v>0</v>
      </c>
      <c r="BY512" s="176">
        <v>7.059</v>
      </c>
      <c r="BZ512" s="79">
        <v>0</v>
      </c>
      <c r="CA512" s="80">
        <v>0</v>
      </c>
      <c r="CB512" s="79">
        <v>0</v>
      </c>
      <c r="CC512" s="80">
        <v>0</v>
      </c>
      <c r="CD512" s="79">
        <v>0</v>
      </c>
      <c r="CE512" s="80">
        <v>0</v>
      </c>
      <c r="CF512" s="79">
        <v>0</v>
      </c>
      <c r="CG512" s="80">
        <v>0</v>
      </c>
      <c r="CH512" s="79">
        <v>0</v>
      </c>
      <c r="CI512" s="80">
        <v>0</v>
      </c>
      <c r="CJ512" s="79">
        <v>0</v>
      </c>
      <c r="CK512" s="80">
        <v>0</v>
      </c>
      <c r="CL512" s="90">
        <v>0</v>
      </c>
      <c r="CM512" s="80">
        <v>0</v>
      </c>
      <c r="CN512" s="79">
        <v>0</v>
      </c>
      <c r="CO512" s="80">
        <v>0</v>
      </c>
    </row>
    <row r="513" spans="1:93" ht="63.75" hidden="1">
      <c r="A513" s="38" t="s">
        <v>22</v>
      </c>
      <c r="B513" s="1" t="s">
        <v>535</v>
      </c>
      <c r="C513" s="65" t="s">
        <v>5</v>
      </c>
      <c r="D513" s="79">
        <v>0</v>
      </c>
      <c r="E513" s="80">
        <v>0</v>
      </c>
      <c r="F513" s="84" t="s">
        <v>493</v>
      </c>
      <c r="G513" s="80">
        <v>0</v>
      </c>
      <c r="H513" s="79">
        <v>0</v>
      </c>
      <c r="I513" s="80">
        <v>0</v>
      </c>
      <c r="J513" s="79">
        <v>0</v>
      </c>
      <c r="K513" s="80">
        <v>0</v>
      </c>
      <c r="L513" s="79">
        <v>0</v>
      </c>
      <c r="M513" s="80">
        <v>0</v>
      </c>
      <c r="N513" s="79">
        <v>0</v>
      </c>
      <c r="O513" s="80">
        <v>0</v>
      </c>
      <c r="P513" s="81">
        <v>2.5</v>
      </c>
      <c r="Q513" s="83">
        <v>0</v>
      </c>
      <c r="R513" s="79">
        <v>0</v>
      </c>
      <c r="S513" s="80">
        <v>0</v>
      </c>
      <c r="T513" s="79">
        <v>0</v>
      </c>
      <c r="U513" s="80" t="s">
        <v>492</v>
      </c>
      <c r="V513" s="79">
        <v>0</v>
      </c>
      <c r="W513" s="80">
        <v>0</v>
      </c>
      <c r="X513" s="79">
        <v>0</v>
      </c>
      <c r="Y513" s="80">
        <v>0</v>
      </c>
      <c r="Z513" s="79">
        <v>0</v>
      </c>
      <c r="AA513" s="80">
        <v>0</v>
      </c>
      <c r="AB513" s="79">
        <v>2</v>
      </c>
      <c r="AC513" s="80">
        <v>0</v>
      </c>
      <c r="AD513" s="37">
        <v>0</v>
      </c>
      <c r="AE513" s="80">
        <v>0</v>
      </c>
      <c r="AF513" s="79">
        <v>0</v>
      </c>
      <c r="AG513" s="80">
        <v>0</v>
      </c>
      <c r="AH513" s="79">
        <v>2</v>
      </c>
      <c r="AI513" s="80">
        <v>0</v>
      </c>
      <c r="AJ513" s="79">
        <v>0</v>
      </c>
      <c r="AK513" s="80">
        <v>0</v>
      </c>
      <c r="AL513" s="79">
        <v>0</v>
      </c>
      <c r="AM513" s="80">
        <v>0</v>
      </c>
      <c r="AN513" s="79">
        <v>0</v>
      </c>
      <c r="AO513" s="80">
        <v>0</v>
      </c>
      <c r="AP513" s="79">
        <v>0</v>
      </c>
      <c r="AQ513" s="80">
        <v>0</v>
      </c>
      <c r="AR513" s="79">
        <v>0</v>
      </c>
      <c r="AS513" s="80">
        <v>0</v>
      </c>
      <c r="AT513" s="79">
        <v>0</v>
      </c>
      <c r="AU513" s="80">
        <v>0</v>
      </c>
      <c r="AV513" s="79">
        <v>0</v>
      </c>
      <c r="AW513" s="80">
        <v>0</v>
      </c>
      <c r="AX513" s="79">
        <v>0</v>
      </c>
      <c r="AY513" s="80">
        <v>0</v>
      </c>
      <c r="AZ513" s="79">
        <v>10</v>
      </c>
      <c r="BA513" s="80">
        <v>0</v>
      </c>
      <c r="BB513" s="81">
        <v>200</v>
      </c>
      <c r="BC513" s="83">
        <v>30</v>
      </c>
      <c r="BD513" s="79">
        <v>0</v>
      </c>
      <c r="BE513" s="80">
        <v>0</v>
      </c>
      <c r="BF513" s="79">
        <v>1</v>
      </c>
      <c r="BG513" s="80">
        <v>0</v>
      </c>
      <c r="BH513" s="79">
        <v>0</v>
      </c>
      <c r="BI513" s="80">
        <v>0</v>
      </c>
      <c r="BJ513" s="79">
        <v>0</v>
      </c>
      <c r="BK513" s="80">
        <v>0</v>
      </c>
      <c r="BL513" s="79">
        <v>0</v>
      </c>
      <c r="BM513" s="176">
        <v>2</v>
      </c>
      <c r="BN513" s="79">
        <v>0</v>
      </c>
      <c r="BO513" s="80">
        <v>0</v>
      </c>
      <c r="BP513" s="79">
        <v>0</v>
      </c>
      <c r="BQ513" s="80" t="s">
        <v>641</v>
      </c>
      <c r="BR513" s="79">
        <v>0</v>
      </c>
      <c r="BS513" s="80">
        <v>0</v>
      </c>
      <c r="BT513" s="79">
        <v>0</v>
      </c>
      <c r="BU513" s="80">
        <v>0</v>
      </c>
      <c r="BV513" s="79">
        <v>0</v>
      </c>
      <c r="BW513" s="80">
        <v>0</v>
      </c>
      <c r="BX513" s="79">
        <v>0</v>
      </c>
      <c r="BY513" s="80">
        <v>0</v>
      </c>
      <c r="BZ513" s="79">
        <v>0</v>
      </c>
      <c r="CA513" s="80">
        <v>0</v>
      </c>
      <c r="CB513" s="79">
        <v>0</v>
      </c>
      <c r="CC513" s="80">
        <v>0</v>
      </c>
      <c r="CD513" s="79">
        <v>0</v>
      </c>
      <c r="CE513" s="80">
        <v>0</v>
      </c>
      <c r="CF513" s="79">
        <v>0</v>
      </c>
      <c r="CG513" s="80">
        <v>0</v>
      </c>
      <c r="CH513" s="81" t="s">
        <v>27</v>
      </c>
      <c r="CI513" s="83">
        <v>0</v>
      </c>
      <c r="CJ513" s="242" t="s">
        <v>536</v>
      </c>
      <c r="CK513" s="83">
        <v>95.2</v>
      </c>
      <c r="CL513" s="90">
        <v>0</v>
      </c>
      <c r="CM513" s="80">
        <v>0</v>
      </c>
      <c r="CN513" s="79">
        <v>0</v>
      </c>
      <c r="CO513" s="80">
        <v>0</v>
      </c>
    </row>
    <row r="514" spans="1:93" ht="12.75" hidden="1">
      <c r="A514" s="39"/>
      <c r="B514" s="2" t="s">
        <v>300</v>
      </c>
      <c r="C514" s="66" t="s">
        <v>148</v>
      </c>
      <c r="D514" s="79">
        <v>0</v>
      </c>
      <c r="E514" s="80">
        <v>0</v>
      </c>
      <c r="F514" s="95">
        <f>0.75+3*0.972</f>
        <v>3.666</v>
      </c>
      <c r="G514" s="82">
        <v>0</v>
      </c>
      <c r="H514" s="79">
        <v>0</v>
      </c>
      <c r="I514" s="80">
        <v>0</v>
      </c>
      <c r="J514" s="79">
        <v>0</v>
      </c>
      <c r="K514" s="80">
        <v>0</v>
      </c>
      <c r="L514" s="79">
        <v>0</v>
      </c>
      <c r="M514" s="80">
        <v>0</v>
      </c>
      <c r="N514" s="79">
        <v>0</v>
      </c>
      <c r="O514" s="80">
        <v>0</v>
      </c>
      <c r="P514" s="81">
        <v>0.8</v>
      </c>
      <c r="Q514" s="83">
        <v>0</v>
      </c>
      <c r="R514" s="79">
        <v>0</v>
      </c>
      <c r="S514" s="80">
        <v>0</v>
      </c>
      <c r="T514" s="79">
        <v>0</v>
      </c>
      <c r="U514" s="176">
        <v>8.587</v>
      </c>
      <c r="V514" s="79">
        <v>0</v>
      </c>
      <c r="W514" s="80">
        <v>0</v>
      </c>
      <c r="X514" s="79">
        <v>0</v>
      </c>
      <c r="Y514" s="80">
        <v>0</v>
      </c>
      <c r="Z514" s="79">
        <v>0</v>
      </c>
      <c r="AA514" s="80">
        <v>0</v>
      </c>
      <c r="AB514" s="81">
        <f>AB513*0.75</f>
        <v>1.5</v>
      </c>
      <c r="AC514" s="83">
        <v>0</v>
      </c>
      <c r="AD514" s="37">
        <v>0</v>
      </c>
      <c r="AE514" s="80">
        <v>0</v>
      </c>
      <c r="AF514" s="79">
        <v>0</v>
      </c>
      <c r="AG514" s="80">
        <v>0</v>
      </c>
      <c r="AH514" s="81">
        <f>AH513*0.75</f>
        <v>1.5</v>
      </c>
      <c r="AI514" s="83">
        <v>0</v>
      </c>
      <c r="AJ514" s="79">
        <v>0</v>
      </c>
      <c r="AK514" s="80">
        <v>0</v>
      </c>
      <c r="AL514" s="79">
        <v>0</v>
      </c>
      <c r="AM514" s="80">
        <v>0</v>
      </c>
      <c r="AN514" s="79">
        <v>0</v>
      </c>
      <c r="AO514" s="80">
        <v>0</v>
      </c>
      <c r="AP514" s="79">
        <v>0</v>
      </c>
      <c r="AQ514" s="80">
        <v>0</v>
      </c>
      <c r="AR514" s="79">
        <v>0</v>
      </c>
      <c r="AS514" s="80">
        <v>0</v>
      </c>
      <c r="AT514" s="79">
        <v>0</v>
      </c>
      <c r="AU514" s="80">
        <v>0</v>
      </c>
      <c r="AV514" s="79">
        <v>0</v>
      </c>
      <c r="AW514" s="80">
        <v>0</v>
      </c>
      <c r="AX514" s="79">
        <v>0</v>
      </c>
      <c r="AY514" s="80">
        <v>0</v>
      </c>
      <c r="AZ514" s="81">
        <f>AZ513*0.75</f>
        <v>7.5</v>
      </c>
      <c r="BA514" s="83">
        <v>0</v>
      </c>
      <c r="BB514" s="81">
        <v>61.75</v>
      </c>
      <c r="BC514" s="82">
        <v>12.737</v>
      </c>
      <c r="BD514" s="79">
        <v>0</v>
      </c>
      <c r="BE514" s="80">
        <v>0</v>
      </c>
      <c r="BF514" s="102">
        <v>0.75</v>
      </c>
      <c r="BG514" s="103">
        <v>0</v>
      </c>
      <c r="BH514" s="79">
        <v>0</v>
      </c>
      <c r="BI514" s="80">
        <v>0</v>
      </c>
      <c r="BJ514" s="79">
        <v>0</v>
      </c>
      <c r="BK514" s="80">
        <v>0</v>
      </c>
      <c r="BL514" s="79">
        <v>0</v>
      </c>
      <c r="BM514" s="176">
        <v>0.868</v>
      </c>
      <c r="BN514" s="79">
        <v>0</v>
      </c>
      <c r="BO514" s="80">
        <v>0</v>
      </c>
      <c r="BP514" s="79">
        <v>0</v>
      </c>
      <c r="BQ514" s="176">
        <v>0.606</v>
      </c>
      <c r="BR514" s="79">
        <v>0</v>
      </c>
      <c r="BS514" s="80">
        <v>0</v>
      </c>
      <c r="BT514" s="79">
        <v>0</v>
      </c>
      <c r="BU514" s="80">
        <v>0</v>
      </c>
      <c r="BV514" s="79">
        <v>0</v>
      </c>
      <c r="BW514" s="80">
        <v>0</v>
      </c>
      <c r="BX514" s="79">
        <v>0</v>
      </c>
      <c r="BY514" s="80">
        <v>0</v>
      </c>
      <c r="BZ514" s="79">
        <v>0</v>
      </c>
      <c r="CA514" s="80">
        <v>0</v>
      </c>
      <c r="CB514" s="79">
        <v>0</v>
      </c>
      <c r="CC514" s="80">
        <v>0</v>
      </c>
      <c r="CD514" s="79">
        <v>0</v>
      </c>
      <c r="CE514" s="80">
        <v>0</v>
      </c>
      <c r="CF514" s="79">
        <v>0</v>
      </c>
      <c r="CG514" s="80">
        <v>0</v>
      </c>
      <c r="CH514" s="81">
        <v>0.75</v>
      </c>
      <c r="CI514" s="83">
        <v>0</v>
      </c>
      <c r="CJ514" s="175">
        <v>173.183</v>
      </c>
      <c r="CK514" s="83">
        <v>106.811</v>
      </c>
      <c r="CL514" s="90">
        <v>0</v>
      </c>
      <c r="CM514" s="80">
        <v>0</v>
      </c>
      <c r="CN514" s="79">
        <v>0</v>
      </c>
      <c r="CO514" s="80">
        <v>0</v>
      </c>
    </row>
    <row r="515" spans="1:93" ht="12.75" hidden="1">
      <c r="A515" s="38" t="s">
        <v>23</v>
      </c>
      <c r="B515" s="1" t="s">
        <v>173</v>
      </c>
      <c r="C515" s="65" t="s">
        <v>5</v>
      </c>
      <c r="D515" s="79">
        <v>0</v>
      </c>
      <c r="E515" s="80">
        <v>0</v>
      </c>
      <c r="F515" s="79">
        <v>0</v>
      </c>
      <c r="G515" s="80">
        <v>0</v>
      </c>
      <c r="H515" s="79">
        <v>0</v>
      </c>
      <c r="I515" s="80">
        <v>0</v>
      </c>
      <c r="J515" s="79">
        <v>0</v>
      </c>
      <c r="K515" s="80">
        <v>6</v>
      </c>
      <c r="L515" s="79">
        <v>0</v>
      </c>
      <c r="M515" s="80">
        <v>0</v>
      </c>
      <c r="N515" s="79">
        <v>0</v>
      </c>
      <c r="O515" s="80">
        <v>0</v>
      </c>
      <c r="P515" s="79">
        <v>8</v>
      </c>
      <c r="Q515" s="80" t="s">
        <v>494</v>
      </c>
      <c r="R515" s="79">
        <v>0</v>
      </c>
      <c r="S515" s="80">
        <v>1.5</v>
      </c>
      <c r="T515" s="79">
        <v>0</v>
      </c>
      <c r="U515" s="80">
        <v>0</v>
      </c>
      <c r="V515" s="79">
        <v>0</v>
      </c>
      <c r="W515" s="80">
        <v>0</v>
      </c>
      <c r="X515" s="79">
        <v>0</v>
      </c>
      <c r="Y515" s="80">
        <v>5</v>
      </c>
      <c r="Z515" s="79">
        <v>0</v>
      </c>
      <c r="AA515" s="80">
        <v>0</v>
      </c>
      <c r="AB515" s="79">
        <v>0</v>
      </c>
      <c r="AC515" s="80">
        <v>0</v>
      </c>
      <c r="AD515" s="37">
        <v>0</v>
      </c>
      <c r="AE515" s="80">
        <v>0</v>
      </c>
      <c r="AF515" s="79">
        <v>0</v>
      </c>
      <c r="AG515" s="176">
        <v>2.2</v>
      </c>
      <c r="AH515" s="79">
        <v>0</v>
      </c>
      <c r="AI515" s="176">
        <v>3</v>
      </c>
      <c r="AJ515" s="79">
        <v>0</v>
      </c>
      <c r="AK515" s="80">
        <v>0</v>
      </c>
      <c r="AL515" s="79">
        <v>0</v>
      </c>
      <c r="AM515" s="80">
        <v>6</v>
      </c>
      <c r="AN515" s="79">
        <v>0</v>
      </c>
      <c r="AO515" s="80">
        <v>0</v>
      </c>
      <c r="AP515" s="79">
        <v>0</v>
      </c>
      <c r="AQ515" s="80">
        <v>0</v>
      </c>
      <c r="AR515" s="79">
        <v>0</v>
      </c>
      <c r="AS515" s="80">
        <v>0</v>
      </c>
      <c r="AT515" s="79">
        <v>0</v>
      </c>
      <c r="AU515" s="80">
        <v>0</v>
      </c>
      <c r="AV515" s="79">
        <v>0</v>
      </c>
      <c r="AW515" s="80">
        <v>0</v>
      </c>
      <c r="AX515" s="81" t="s">
        <v>414</v>
      </c>
      <c r="AY515" s="83">
        <v>12.1</v>
      </c>
      <c r="AZ515" s="79">
        <v>0</v>
      </c>
      <c r="BA515" s="80">
        <v>0</v>
      </c>
      <c r="BB515" s="79">
        <v>0</v>
      </c>
      <c r="BC515" s="176">
        <v>1</v>
      </c>
      <c r="BD515" s="79">
        <v>0</v>
      </c>
      <c r="BE515" s="80">
        <v>5</v>
      </c>
      <c r="BF515" s="79">
        <v>0</v>
      </c>
      <c r="BG515" s="176">
        <v>13.5</v>
      </c>
      <c r="BH515" s="79">
        <v>0</v>
      </c>
      <c r="BI515" s="176">
        <v>19.5</v>
      </c>
      <c r="BJ515" s="79">
        <v>0</v>
      </c>
      <c r="BK515" s="98">
        <v>25</v>
      </c>
      <c r="BL515" s="79">
        <v>0</v>
      </c>
      <c r="BM515" s="80">
        <v>55</v>
      </c>
      <c r="BN515" s="79">
        <v>0</v>
      </c>
      <c r="BO515" s="176">
        <v>7.2</v>
      </c>
      <c r="BP515" s="79">
        <v>0</v>
      </c>
      <c r="BQ515" s="80">
        <v>0</v>
      </c>
      <c r="BR515" s="79">
        <v>0</v>
      </c>
      <c r="BS515" s="176" t="s">
        <v>27</v>
      </c>
      <c r="BT515" s="79">
        <v>0</v>
      </c>
      <c r="BU515" s="80">
        <v>0</v>
      </c>
      <c r="BV515" s="79">
        <v>0</v>
      </c>
      <c r="BW515" s="80">
        <v>138</v>
      </c>
      <c r="BX515" s="79">
        <v>0</v>
      </c>
      <c r="BY515" s="80">
        <v>0</v>
      </c>
      <c r="BZ515" s="81">
        <f>1.5*2.5*5</f>
        <v>18.75</v>
      </c>
      <c r="CA515" s="82">
        <v>8.6</v>
      </c>
      <c r="CB515" s="79">
        <v>0</v>
      </c>
      <c r="CC515" s="80">
        <v>0</v>
      </c>
      <c r="CD515" s="79">
        <f>5*1.2*6+11.5*2*4+2*5*6.2</f>
        <v>190</v>
      </c>
      <c r="CE515" s="176">
        <v>40</v>
      </c>
      <c r="CF515" s="79">
        <v>0</v>
      </c>
      <c r="CG515" s="98">
        <v>0.7</v>
      </c>
      <c r="CH515" s="79">
        <v>0</v>
      </c>
      <c r="CI515" s="80">
        <v>1</v>
      </c>
      <c r="CJ515" s="79">
        <v>0</v>
      </c>
      <c r="CK515" s="80">
        <v>0</v>
      </c>
      <c r="CL515" s="90">
        <v>0</v>
      </c>
      <c r="CM515" s="176">
        <v>0.2</v>
      </c>
      <c r="CN515" s="79">
        <v>0</v>
      </c>
      <c r="CO515" s="80">
        <v>0</v>
      </c>
    </row>
    <row r="516" spans="1:93" ht="12.75" hidden="1">
      <c r="A516" s="39"/>
      <c r="B516" s="2"/>
      <c r="C516" s="66" t="s">
        <v>148</v>
      </c>
      <c r="D516" s="79">
        <v>0</v>
      </c>
      <c r="E516" s="80">
        <v>0</v>
      </c>
      <c r="F516" s="79">
        <v>0</v>
      </c>
      <c r="G516" s="80">
        <v>0</v>
      </c>
      <c r="H516" s="79">
        <v>0</v>
      </c>
      <c r="I516" s="80">
        <v>0</v>
      </c>
      <c r="J516" s="79">
        <v>0</v>
      </c>
      <c r="K516" s="82">
        <v>1.003</v>
      </c>
      <c r="L516" s="79">
        <v>0</v>
      </c>
      <c r="M516" s="80">
        <v>0</v>
      </c>
      <c r="N516" s="79">
        <v>0</v>
      </c>
      <c r="O516" s="80">
        <v>0</v>
      </c>
      <c r="P516" s="81">
        <v>10</v>
      </c>
      <c r="Q516" s="83">
        <v>11.527</v>
      </c>
      <c r="R516" s="79">
        <v>0</v>
      </c>
      <c r="S516" s="80">
        <v>0.238</v>
      </c>
      <c r="T516" s="79">
        <v>0</v>
      </c>
      <c r="U516" s="80">
        <v>0</v>
      </c>
      <c r="V516" s="79">
        <v>0</v>
      </c>
      <c r="W516" s="80">
        <v>0</v>
      </c>
      <c r="X516" s="79">
        <v>0</v>
      </c>
      <c r="Y516" s="80">
        <v>6.108</v>
      </c>
      <c r="Z516" s="79">
        <v>0</v>
      </c>
      <c r="AA516" s="80">
        <v>0</v>
      </c>
      <c r="AB516" s="79">
        <v>0</v>
      </c>
      <c r="AC516" s="80">
        <v>0</v>
      </c>
      <c r="AD516" s="37">
        <v>0</v>
      </c>
      <c r="AE516" s="80">
        <v>0</v>
      </c>
      <c r="AF516" s="79">
        <v>0</v>
      </c>
      <c r="AG516" s="176">
        <v>0.441</v>
      </c>
      <c r="AH516" s="79">
        <v>0</v>
      </c>
      <c r="AI516" s="176">
        <v>0.476</v>
      </c>
      <c r="AJ516" s="79">
        <v>0</v>
      </c>
      <c r="AK516" s="80">
        <v>0</v>
      </c>
      <c r="AL516" s="79">
        <v>0</v>
      </c>
      <c r="AM516" s="82">
        <v>10.773</v>
      </c>
      <c r="AN516" s="79">
        <v>0</v>
      </c>
      <c r="AO516" s="80">
        <v>0</v>
      </c>
      <c r="AP516" s="79">
        <v>0</v>
      </c>
      <c r="AQ516" s="80">
        <v>0</v>
      </c>
      <c r="AR516" s="79">
        <v>0</v>
      </c>
      <c r="AS516" s="80">
        <v>0</v>
      </c>
      <c r="AT516" s="79">
        <v>0</v>
      </c>
      <c r="AU516" s="80">
        <v>0</v>
      </c>
      <c r="AV516" s="79">
        <v>0</v>
      </c>
      <c r="AW516" s="80">
        <v>0</v>
      </c>
      <c r="AX516" s="81">
        <f>4.357+3</f>
        <v>7.357</v>
      </c>
      <c r="AY516" s="82">
        <v>25.703</v>
      </c>
      <c r="AZ516" s="79">
        <v>0</v>
      </c>
      <c r="BA516" s="80">
        <v>0</v>
      </c>
      <c r="BB516" s="79">
        <v>0</v>
      </c>
      <c r="BC516" s="176">
        <v>3.906</v>
      </c>
      <c r="BD516" s="79">
        <v>0</v>
      </c>
      <c r="BE516" s="82">
        <v>35.223</v>
      </c>
      <c r="BF516" s="79">
        <v>0</v>
      </c>
      <c r="BG516" s="82">
        <v>42.871</v>
      </c>
      <c r="BH516" s="79">
        <v>0</v>
      </c>
      <c r="BI516" s="176">
        <v>47.495</v>
      </c>
      <c r="BJ516" s="79">
        <v>0</v>
      </c>
      <c r="BK516" s="82">
        <v>5.237</v>
      </c>
      <c r="BL516" s="79">
        <v>0</v>
      </c>
      <c r="BM516" s="82">
        <v>21.33</v>
      </c>
      <c r="BN516" s="79">
        <v>0</v>
      </c>
      <c r="BO516" s="176">
        <v>3.829</v>
      </c>
      <c r="BP516" s="79">
        <v>0</v>
      </c>
      <c r="BQ516" s="80">
        <v>0</v>
      </c>
      <c r="BR516" s="79">
        <v>0</v>
      </c>
      <c r="BS516" s="176" t="s">
        <v>651</v>
      </c>
      <c r="BT516" s="79">
        <v>0</v>
      </c>
      <c r="BU516" s="80">
        <v>0</v>
      </c>
      <c r="BV516" s="79">
        <v>0</v>
      </c>
      <c r="BW516" s="82">
        <v>23.63</v>
      </c>
      <c r="BX516" s="79">
        <v>0</v>
      </c>
      <c r="BY516" s="80">
        <v>0</v>
      </c>
      <c r="BZ516" s="81">
        <f>BZ515*0.7</f>
        <v>13.125</v>
      </c>
      <c r="CA516" s="176">
        <v>2.512</v>
      </c>
      <c r="CB516" s="79">
        <v>0</v>
      </c>
      <c r="CC516" s="80">
        <v>0</v>
      </c>
      <c r="CD516" s="81">
        <f>CD515*0.7</f>
        <v>133</v>
      </c>
      <c r="CE516" s="176">
        <v>13.048</v>
      </c>
      <c r="CF516" s="79">
        <v>0</v>
      </c>
      <c r="CG516" s="82">
        <v>2.768</v>
      </c>
      <c r="CH516" s="79">
        <v>0</v>
      </c>
      <c r="CI516" s="82">
        <v>4.083</v>
      </c>
      <c r="CJ516" s="79">
        <v>0</v>
      </c>
      <c r="CK516" s="80">
        <v>0</v>
      </c>
      <c r="CL516" s="90">
        <v>0</v>
      </c>
      <c r="CM516" s="176">
        <v>0.809</v>
      </c>
      <c r="CN516" s="79">
        <v>0</v>
      </c>
      <c r="CO516" s="80">
        <v>0</v>
      </c>
    </row>
    <row r="517" spans="1:93" ht="12.75" hidden="1">
      <c r="A517" s="38" t="s">
        <v>24</v>
      </c>
      <c r="B517" s="1" t="s">
        <v>202</v>
      </c>
      <c r="C517" s="65" t="s">
        <v>162</v>
      </c>
      <c r="D517" s="79">
        <v>0</v>
      </c>
      <c r="E517" s="80">
        <v>0</v>
      </c>
      <c r="F517" s="79">
        <v>0</v>
      </c>
      <c r="G517" s="80">
        <v>0</v>
      </c>
      <c r="H517" s="79">
        <v>0</v>
      </c>
      <c r="I517" s="80">
        <v>0</v>
      </c>
      <c r="J517" s="79">
        <v>0</v>
      </c>
      <c r="K517" s="80">
        <v>0</v>
      </c>
      <c r="L517" s="79">
        <v>0</v>
      </c>
      <c r="M517" s="80">
        <v>0</v>
      </c>
      <c r="N517" s="79">
        <v>0</v>
      </c>
      <c r="O517" s="80">
        <v>0</v>
      </c>
      <c r="P517" s="79">
        <v>0</v>
      </c>
      <c r="Q517" s="80">
        <v>0</v>
      </c>
      <c r="R517" s="79">
        <v>0</v>
      </c>
      <c r="S517" s="80">
        <v>0</v>
      </c>
      <c r="T517" s="79">
        <v>0</v>
      </c>
      <c r="U517" s="80">
        <v>0</v>
      </c>
      <c r="V517" s="79">
        <v>0</v>
      </c>
      <c r="W517" s="80">
        <v>0</v>
      </c>
      <c r="X517" s="79">
        <v>0</v>
      </c>
      <c r="Y517" s="80">
        <v>0</v>
      </c>
      <c r="Z517" s="79">
        <v>0</v>
      </c>
      <c r="AA517" s="80">
        <v>0</v>
      </c>
      <c r="AB517" s="79">
        <v>0</v>
      </c>
      <c r="AC517" s="80">
        <v>0</v>
      </c>
      <c r="AD517" s="37">
        <v>0</v>
      </c>
      <c r="AE517" s="80">
        <v>0</v>
      </c>
      <c r="AF517" s="79">
        <v>0</v>
      </c>
      <c r="AG517" s="80">
        <v>0</v>
      </c>
      <c r="AH517" s="79">
        <v>0</v>
      </c>
      <c r="AI517" s="80">
        <v>0</v>
      </c>
      <c r="AJ517" s="79">
        <v>0</v>
      </c>
      <c r="AK517" s="80">
        <v>0</v>
      </c>
      <c r="AL517" s="79">
        <v>0</v>
      </c>
      <c r="AM517" s="80">
        <v>0</v>
      </c>
      <c r="AN517" s="79">
        <v>0</v>
      </c>
      <c r="AO517" s="80">
        <v>0</v>
      </c>
      <c r="AP517" s="79">
        <v>0</v>
      </c>
      <c r="AQ517" s="80">
        <v>0</v>
      </c>
      <c r="AR517" s="79">
        <v>0</v>
      </c>
      <c r="AS517" s="80">
        <v>0</v>
      </c>
      <c r="AT517" s="79">
        <v>0</v>
      </c>
      <c r="AU517" s="80">
        <v>0</v>
      </c>
      <c r="AV517" s="79">
        <v>0</v>
      </c>
      <c r="AW517" s="80">
        <v>0</v>
      </c>
      <c r="AX517" s="79">
        <v>0</v>
      </c>
      <c r="AY517" s="80">
        <v>0</v>
      </c>
      <c r="AZ517" s="79">
        <v>0</v>
      </c>
      <c r="BA517" s="80">
        <v>0</v>
      </c>
      <c r="BB517" s="79">
        <v>40</v>
      </c>
      <c r="BC517" s="80">
        <v>0</v>
      </c>
      <c r="BD517" s="79">
        <v>0</v>
      </c>
      <c r="BE517" s="80">
        <v>0</v>
      </c>
      <c r="BF517" s="79">
        <v>0</v>
      </c>
      <c r="BG517" s="80">
        <v>0</v>
      </c>
      <c r="BH517" s="79">
        <v>0</v>
      </c>
      <c r="BI517" s="80">
        <v>0</v>
      </c>
      <c r="BJ517" s="79">
        <v>0</v>
      </c>
      <c r="BK517" s="80">
        <v>0</v>
      </c>
      <c r="BL517" s="79">
        <v>0</v>
      </c>
      <c r="BM517" s="80">
        <v>0</v>
      </c>
      <c r="BN517" s="79">
        <v>0</v>
      </c>
      <c r="BO517" s="80">
        <v>0</v>
      </c>
      <c r="BP517" s="79">
        <v>0</v>
      </c>
      <c r="BQ517" s="80">
        <v>0</v>
      </c>
      <c r="BR517" s="79">
        <v>0</v>
      </c>
      <c r="BS517" s="80">
        <v>0</v>
      </c>
      <c r="BT517" s="79">
        <v>0</v>
      </c>
      <c r="BU517" s="80">
        <v>0</v>
      </c>
      <c r="BV517" s="79">
        <v>0</v>
      </c>
      <c r="BW517" s="80">
        <v>0</v>
      </c>
      <c r="BX517" s="79">
        <v>0</v>
      </c>
      <c r="BY517" s="80">
        <v>0</v>
      </c>
      <c r="BZ517" s="79">
        <v>0</v>
      </c>
      <c r="CA517" s="80">
        <v>0</v>
      </c>
      <c r="CB517" s="79">
        <v>0</v>
      </c>
      <c r="CC517" s="80">
        <v>0</v>
      </c>
      <c r="CD517" s="79">
        <v>24</v>
      </c>
      <c r="CE517" s="80">
        <v>0</v>
      </c>
      <c r="CF517" s="79">
        <v>0</v>
      </c>
      <c r="CG517" s="80">
        <v>0</v>
      </c>
      <c r="CH517" s="79">
        <v>0</v>
      </c>
      <c r="CI517" s="80">
        <v>0</v>
      </c>
      <c r="CJ517" s="79">
        <v>0</v>
      </c>
      <c r="CK517" s="80">
        <v>0</v>
      </c>
      <c r="CL517" s="90">
        <v>0</v>
      </c>
      <c r="CM517" s="80">
        <v>0</v>
      </c>
      <c r="CN517" s="79">
        <v>0</v>
      </c>
      <c r="CO517" s="80">
        <v>0</v>
      </c>
    </row>
    <row r="518" spans="1:93" ht="12.75" hidden="1">
      <c r="A518" s="39"/>
      <c r="B518" s="2" t="s">
        <v>175</v>
      </c>
      <c r="C518" s="66" t="s">
        <v>148</v>
      </c>
      <c r="D518" s="79">
        <v>0</v>
      </c>
      <c r="E518" s="80">
        <v>0</v>
      </c>
      <c r="F518" s="79">
        <v>0</v>
      </c>
      <c r="G518" s="80">
        <v>0</v>
      </c>
      <c r="H518" s="79">
        <v>0</v>
      </c>
      <c r="I518" s="80">
        <v>0</v>
      </c>
      <c r="J518" s="79">
        <v>0</v>
      </c>
      <c r="K518" s="80">
        <v>0</v>
      </c>
      <c r="L518" s="79">
        <v>0</v>
      </c>
      <c r="M518" s="80">
        <v>0</v>
      </c>
      <c r="N518" s="79">
        <v>0</v>
      </c>
      <c r="O518" s="80">
        <v>0</v>
      </c>
      <c r="P518" s="79">
        <v>0</v>
      </c>
      <c r="Q518" s="80">
        <v>0</v>
      </c>
      <c r="R518" s="79">
        <v>0</v>
      </c>
      <c r="S518" s="80">
        <v>0</v>
      </c>
      <c r="T518" s="79">
        <v>0</v>
      </c>
      <c r="U518" s="80">
        <v>0</v>
      </c>
      <c r="V518" s="79">
        <v>0</v>
      </c>
      <c r="W518" s="80">
        <v>0</v>
      </c>
      <c r="X518" s="79">
        <v>0</v>
      </c>
      <c r="Y518" s="80">
        <v>0</v>
      </c>
      <c r="Z518" s="79">
        <v>0</v>
      </c>
      <c r="AA518" s="80">
        <v>0</v>
      </c>
      <c r="AB518" s="79">
        <v>0</v>
      </c>
      <c r="AC518" s="80">
        <v>0</v>
      </c>
      <c r="AD518" s="37">
        <v>0</v>
      </c>
      <c r="AE518" s="80">
        <v>0</v>
      </c>
      <c r="AF518" s="79">
        <v>0</v>
      </c>
      <c r="AG518" s="80">
        <v>0</v>
      </c>
      <c r="AH518" s="79">
        <v>0</v>
      </c>
      <c r="AI518" s="80">
        <v>0</v>
      </c>
      <c r="AJ518" s="79">
        <v>0</v>
      </c>
      <c r="AK518" s="80">
        <v>0</v>
      </c>
      <c r="AL518" s="79">
        <v>0</v>
      </c>
      <c r="AM518" s="80">
        <v>0</v>
      </c>
      <c r="AN518" s="79">
        <v>0</v>
      </c>
      <c r="AO518" s="80">
        <v>0</v>
      </c>
      <c r="AP518" s="79">
        <v>0</v>
      </c>
      <c r="AQ518" s="80">
        <v>0</v>
      </c>
      <c r="AR518" s="79">
        <v>0</v>
      </c>
      <c r="AS518" s="80">
        <v>0</v>
      </c>
      <c r="AT518" s="79">
        <v>0</v>
      </c>
      <c r="AU518" s="80">
        <v>0</v>
      </c>
      <c r="AV518" s="79">
        <v>0</v>
      </c>
      <c r="AW518" s="80">
        <v>0</v>
      </c>
      <c r="AX518" s="79">
        <v>0</v>
      </c>
      <c r="AY518" s="80">
        <v>0</v>
      </c>
      <c r="AZ518" s="79">
        <v>0</v>
      </c>
      <c r="BA518" s="80">
        <v>0</v>
      </c>
      <c r="BB518" s="81">
        <v>140</v>
      </c>
      <c r="BC518" s="83">
        <v>0</v>
      </c>
      <c r="BD518" s="79">
        <v>0</v>
      </c>
      <c r="BE518" s="80">
        <v>0</v>
      </c>
      <c r="BF518" s="79">
        <v>0</v>
      </c>
      <c r="BG518" s="80">
        <v>0</v>
      </c>
      <c r="BH518" s="79">
        <v>0</v>
      </c>
      <c r="BI518" s="80">
        <v>0</v>
      </c>
      <c r="BJ518" s="79">
        <v>0</v>
      </c>
      <c r="BK518" s="80">
        <v>0</v>
      </c>
      <c r="BL518" s="79">
        <v>0</v>
      </c>
      <c r="BM518" s="80">
        <v>0</v>
      </c>
      <c r="BN518" s="79">
        <v>0</v>
      </c>
      <c r="BO518" s="80">
        <v>0</v>
      </c>
      <c r="BP518" s="79">
        <v>0</v>
      </c>
      <c r="BQ518" s="80">
        <v>0</v>
      </c>
      <c r="BR518" s="79">
        <v>0</v>
      </c>
      <c r="BS518" s="80">
        <v>0</v>
      </c>
      <c r="BT518" s="79">
        <v>0</v>
      </c>
      <c r="BU518" s="80">
        <v>0</v>
      </c>
      <c r="BV518" s="79">
        <v>0</v>
      </c>
      <c r="BW518" s="80">
        <v>0</v>
      </c>
      <c r="BX518" s="79">
        <v>0</v>
      </c>
      <c r="BY518" s="80">
        <v>0</v>
      </c>
      <c r="BZ518" s="79">
        <v>0</v>
      </c>
      <c r="CA518" s="80">
        <v>0</v>
      </c>
      <c r="CB518" s="79">
        <v>0</v>
      </c>
      <c r="CC518" s="80">
        <v>0</v>
      </c>
      <c r="CD518" s="81">
        <v>87</v>
      </c>
      <c r="CE518" s="83">
        <v>0</v>
      </c>
      <c r="CF518" s="79">
        <v>0</v>
      </c>
      <c r="CG518" s="80">
        <v>0</v>
      </c>
      <c r="CH518" s="79">
        <v>0</v>
      </c>
      <c r="CI518" s="80">
        <v>0</v>
      </c>
      <c r="CJ518" s="79">
        <v>0</v>
      </c>
      <c r="CK518" s="80">
        <v>0</v>
      </c>
      <c r="CL518" s="90">
        <v>0</v>
      </c>
      <c r="CM518" s="80">
        <v>0</v>
      </c>
      <c r="CN518" s="79">
        <v>0</v>
      </c>
      <c r="CO518" s="80">
        <v>0</v>
      </c>
    </row>
    <row r="519" spans="1:93" ht="12.75" hidden="1">
      <c r="A519" s="38" t="s">
        <v>33</v>
      </c>
      <c r="B519" s="1" t="s">
        <v>176</v>
      </c>
      <c r="C519" s="65" t="s">
        <v>177</v>
      </c>
      <c r="D519" s="79">
        <v>0</v>
      </c>
      <c r="E519" s="80">
        <v>0</v>
      </c>
      <c r="F519" s="79">
        <v>0</v>
      </c>
      <c r="G519" s="80">
        <v>0</v>
      </c>
      <c r="H519" s="79">
        <v>0</v>
      </c>
      <c r="I519" s="80">
        <v>0</v>
      </c>
      <c r="J519" s="79">
        <v>0</v>
      </c>
      <c r="K519" s="80">
        <v>0</v>
      </c>
      <c r="L519" s="79">
        <v>0</v>
      </c>
      <c r="M519" s="80">
        <v>0</v>
      </c>
      <c r="N519" s="79">
        <v>0</v>
      </c>
      <c r="O519" s="80">
        <v>0</v>
      </c>
      <c r="P519" s="79">
        <v>0</v>
      </c>
      <c r="Q519" s="80">
        <v>0</v>
      </c>
      <c r="R519" s="79">
        <v>0</v>
      </c>
      <c r="S519" s="80">
        <v>0</v>
      </c>
      <c r="T519" s="79">
        <v>15</v>
      </c>
      <c r="U519" s="98">
        <v>22.7</v>
      </c>
      <c r="V519" s="79">
        <v>0</v>
      </c>
      <c r="W519" s="80">
        <v>0</v>
      </c>
      <c r="X519" s="79">
        <v>0</v>
      </c>
      <c r="Y519" s="80">
        <v>0</v>
      </c>
      <c r="Z519" s="79">
        <v>0</v>
      </c>
      <c r="AA519" s="80">
        <v>0</v>
      </c>
      <c r="AB519" s="79">
        <v>0</v>
      </c>
      <c r="AC519" s="80">
        <v>0</v>
      </c>
      <c r="AD519" s="37">
        <v>0</v>
      </c>
      <c r="AE519" s="80">
        <v>0</v>
      </c>
      <c r="AF519" s="79">
        <v>0</v>
      </c>
      <c r="AG519" s="80">
        <v>0</v>
      </c>
      <c r="AH519" s="79">
        <v>0</v>
      </c>
      <c r="AI519" s="80">
        <v>0</v>
      </c>
      <c r="AJ519" s="79">
        <v>0</v>
      </c>
      <c r="AK519" s="80">
        <v>0</v>
      </c>
      <c r="AL519" s="79">
        <v>0</v>
      </c>
      <c r="AM519" s="80">
        <v>0</v>
      </c>
      <c r="AN519" s="79">
        <v>0</v>
      </c>
      <c r="AO519" s="80">
        <v>0</v>
      </c>
      <c r="AP519" s="79">
        <v>0</v>
      </c>
      <c r="AQ519" s="80">
        <v>0</v>
      </c>
      <c r="AR519" s="79">
        <v>0</v>
      </c>
      <c r="AS519" s="80">
        <v>0</v>
      </c>
      <c r="AT519" s="79">
        <v>0</v>
      </c>
      <c r="AU519" s="80">
        <v>0</v>
      </c>
      <c r="AV519" s="79">
        <v>0</v>
      </c>
      <c r="AW519" s="80">
        <v>0</v>
      </c>
      <c r="AX519" s="79">
        <v>0</v>
      </c>
      <c r="AY519" s="80">
        <v>0</v>
      </c>
      <c r="AZ519" s="79">
        <v>0</v>
      </c>
      <c r="BA519" s="80">
        <v>0</v>
      </c>
      <c r="BB519" s="79">
        <v>0</v>
      </c>
      <c r="BC519" s="80">
        <v>0</v>
      </c>
      <c r="BD519" s="79">
        <v>0</v>
      </c>
      <c r="BE519" s="80">
        <v>0</v>
      </c>
      <c r="BF519" s="79">
        <v>30</v>
      </c>
      <c r="BG519" s="80">
        <v>42</v>
      </c>
      <c r="BH519" s="79">
        <v>15</v>
      </c>
      <c r="BI519" s="176">
        <v>21.7</v>
      </c>
      <c r="BJ519" s="79">
        <v>15</v>
      </c>
      <c r="BK519" s="176" t="s">
        <v>1002</v>
      </c>
      <c r="BL519" s="79">
        <v>10</v>
      </c>
      <c r="BM519" s="176">
        <v>5.4</v>
      </c>
      <c r="BN519" s="79">
        <v>10</v>
      </c>
      <c r="BO519" s="176" t="s">
        <v>638</v>
      </c>
      <c r="BP519" s="79">
        <v>0</v>
      </c>
      <c r="BQ519" s="80">
        <v>0</v>
      </c>
      <c r="BR519" s="79">
        <v>0</v>
      </c>
      <c r="BS519" s="176" t="s">
        <v>8</v>
      </c>
      <c r="BT519" s="79">
        <v>20</v>
      </c>
      <c r="BU519" s="176" t="s">
        <v>989</v>
      </c>
      <c r="BV519" s="79">
        <v>120</v>
      </c>
      <c r="BW519" s="98">
        <v>122</v>
      </c>
      <c r="BX519" s="79">
        <v>10</v>
      </c>
      <c r="BY519" s="176" t="s">
        <v>994</v>
      </c>
      <c r="BZ519" s="79">
        <v>0</v>
      </c>
      <c r="CA519" s="80">
        <v>0</v>
      </c>
      <c r="CB519" s="79">
        <v>0</v>
      </c>
      <c r="CC519" s="80">
        <v>0</v>
      </c>
      <c r="CD519" s="79">
        <v>0</v>
      </c>
      <c r="CE519" s="80">
        <v>0</v>
      </c>
      <c r="CF519" s="79">
        <v>0</v>
      </c>
      <c r="CG519" s="80">
        <v>0</v>
      </c>
      <c r="CH519" s="79">
        <v>0</v>
      </c>
      <c r="CI519" s="80">
        <v>0</v>
      </c>
      <c r="CJ519" s="79">
        <v>0</v>
      </c>
      <c r="CK519" s="80">
        <v>0</v>
      </c>
      <c r="CL519" s="90">
        <v>0</v>
      </c>
      <c r="CM519" s="80">
        <v>0</v>
      </c>
      <c r="CN519" s="79">
        <v>0</v>
      </c>
      <c r="CO519" s="80">
        <v>0</v>
      </c>
    </row>
    <row r="520" spans="1:93" ht="12.75" hidden="1">
      <c r="A520" s="39"/>
      <c r="B520" s="2"/>
      <c r="C520" s="66" t="s">
        <v>148</v>
      </c>
      <c r="D520" s="79">
        <v>0</v>
      </c>
      <c r="E520" s="80">
        <v>0</v>
      </c>
      <c r="F520" s="79">
        <v>0</v>
      </c>
      <c r="G520" s="80">
        <v>0</v>
      </c>
      <c r="H520" s="79">
        <v>0</v>
      </c>
      <c r="I520" s="80">
        <v>0</v>
      </c>
      <c r="J520" s="79">
        <v>0</v>
      </c>
      <c r="K520" s="80">
        <v>0</v>
      </c>
      <c r="L520" s="79">
        <v>0</v>
      </c>
      <c r="M520" s="80">
        <v>0</v>
      </c>
      <c r="N520" s="79">
        <v>0</v>
      </c>
      <c r="O520" s="80">
        <v>0</v>
      </c>
      <c r="P520" s="79">
        <v>0</v>
      </c>
      <c r="Q520" s="80">
        <v>0</v>
      </c>
      <c r="R520" s="79">
        <v>0</v>
      </c>
      <c r="S520" s="80">
        <v>0</v>
      </c>
      <c r="T520" s="81">
        <f>T519*0.85</f>
        <v>12.75</v>
      </c>
      <c r="U520" s="82">
        <v>24.064</v>
      </c>
      <c r="V520" s="79">
        <v>0</v>
      </c>
      <c r="W520" s="80">
        <v>0</v>
      </c>
      <c r="X520" s="79">
        <v>0</v>
      </c>
      <c r="Y520" s="80">
        <v>0</v>
      </c>
      <c r="Z520" s="79">
        <v>0</v>
      </c>
      <c r="AA520" s="80">
        <v>0</v>
      </c>
      <c r="AB520" s="79">
        <v>0</v>
      </c>
      <c r="AC520" s="80">
        <v>0</v>
      </c>
      <c r="AD520" s="37">
        <v>0</v>
      </c>
      <c r="AE520" s="80">
        <v>0</v>
      </c>
      <c r="AF520" s="79">
        <v>0</v>
      </c>
      <c r="AG520" s="80">
        <v>0</v>
      </c>
      <c r="AH520" s="79">
        <v>0</v>
      </c>
      <c r="AI520" s="80">
        <v>0</v>
      </c>
      <c r="AJ520" s="79">
        <v>0</v>
      </c>
      <c r="AK520" s="80">
        <v>0</v>
      </c>
      <c r="AL520" s="79">
        <v>0</v>
      </c>
      <c r="AM520" s="80">
        <v>0</v>
      </c>
      <c r="AN520" s="79">
        <v>0</v>
      </c>
      <c r="AO520" s="80">
        <v>0</v>
      </c>
      <c r="AP520" s="79">
        <v>0</v>
      </c>
      <c r="AQ520" s="80">
        <v>0</v>
      </c>
      <c r="AR520" s="79">
        <v>0</v>
      </c>
      <c r="AS520" s="80">
        <v>0</v>
      </c>
      <c r="AT520" s="79">
        <v>0</v>
      </c>
      <c r="AU520" s="80">
        <v>0</v>
      </c>
      <c r="AV520" s="79">
        <v>0</v>
      </c>
      <c r="AW520" s="80">
        <v>0</v>
      </c>
      <c r="AX520" s="79">
        <v>0</v>
      </c>
      <c r="AY520" s="80">
        <v>0</v>
      </c>
      <c r="AZ520" s="79">
        <v>0</v>
      </c>
      <c r="BA520" s="80">
        <v>0</v>
      </c>
      <c r="BB520" s="79">
        <v>0</v>
      </c>
      <c r="BC520" s="80">
        <v>0</v>
      </c>
      <c r="BD520" s="79">
        <v>0</v>
      </c>
      <c r="BE520" s="80">
        <v>0</v>
      </c>
      <c r="BF520" s="81">
        <v>25.5</v>
      </c>
      <c r="BG520" s="82">
        <v>30.582</v>
      </c>
      <c r="BH520" s="81">
        <v>12.75</v>
      </c>
      <c r="BI520" s="82">
        <v>14.47</v>
      </c>
      <c r="BJ520" s="81">
        <v>12.75</v>
      </c>
      <c r="BK520" s="176" t="s">
        <v>1003</v>
      </c>
      <c r="BL520" s="81">
        <v>8.5</v>
      </c>
      <c r="BM520" s="176">
        <v>9.209</v>
      </c>
      <c r="BN520" s="81">
        <v>8.5</v>
      </c>
      <c r="BO520" s="176" t="s">
        <v>639</v>
      </c>
      <c r="BP520" s="79">
        <v>0</v>
      </c>
      <c r="BQ520" s="80">
        <v>0</v>
      </c>
      <c r="BR520" s="79">
        <v>0</v>
      </c>
      <c r="BS520" s="82">
        <v>1.027</v>
      </c>
      <c r="BT520" s="81">
        <v>17</v>
      </c>
      <c r="BU520" s="176" t="s">
        <v>990</v>
      </c>
      <c r="BV520" s="81">
        <v>102</v>
      </c>
      <c r="BW520" s="82">
        <v>116.243</v>
      </c>
      <c r="BX520" s="81">
        <v>8.5</v>
      </c>
      <c r="BY520" s="82">
        <v>25.056</v>
      </c>
      <c r="BZ520" s="79">
        <v>0</v>
      </c>
      <c r="CA520" s="80">
        <v>0</v>
      </c>
      <c r="CB520" s="79">
        <v>0</v>
      </c>
      <c r="CC520" s="80">
        <v>0</v>
      </c>
      <c r="CD520" s="79">
        <v>0</v>
      </c>
      <c r="CE520" s="80">
        <v>0</v>
      </c>
      <c r="CF520" s="79">
        <v>0</v>
      </c>
      <c r="CG520" s="80">
        <v>0</v>
      </c>
      <c r="CH520" s="79">
        <v>0</v>
      </c>
      <c r="CI520" s="80">
        <v>0</v>
      </c>
      <c r="CJ520" s="79">
        <v>0</v>
      </c>
      <c r="CK520" s="80">
        <v>0</v>
      </c>
      <c r="CL520" s="90">
        <v>0</v>
      </c>
      <c r="CM520" s="80">
        <v>0</v>
      </c>
      <c r="CN520" s="79">
        <v>0</v>
      </c>
      <c r="CO520" s="80">
        <v>0</v>
      </c>
    </row>
    <row r="521" spans="1:93" ht="12.75" hidden="1">
      <c r="A521" s="38" t="s">
        <v>178</v>
      </c>
      <c r="B521" s="1" t="s">
        <v>179</v>
      </c>
      <c r="C521" s="65" t="s">
        <v>177</v>
      </c>
      <c r="D521" s="79">
        <v>0</v>
      </c>
      <c r="E521" s="98">
        <v>9.6</v>
      </c>
      <c r="F521" s="79">
        <v>0</v>
      </c>
      <c r="G521" s="80">
        <v>0</v>
      </c>
      <c r="H521" s="79">
        <v>0</v>
      </c>
      <c r="I521" s="80">
        <v>0</v>
      </c>
      <c r="J521" s="79">
        <v>0</v>
      </c>
      <c r="K521" s="176">
        <v>0.3</v>
      </c>
      <c r="L521" s="79">
        <v>0</v>
      </c>
      <c r="M521" s="80">
        <v>0</v>
      </c>
      <c r="N521" s="79">
        <v>0</v>
      </c>
      <c r="O521" s="80">
        <v>0</v>
      </c>
      <c r="P521" s="79">
        <v>0</v>
      </c>
      <c r="Q521" s="80">
        <v>6</v>
      </c>
      <c r="R521" s="79">
        <v>0</v>
      </c>
      <c r="S521" s="98">
        <v>3</v>
      </c>
      <c r="T521" s="79">
        <v>16</v>
      </c>
      <c r="U521" s="98">
        <v>20.4</v>
      </c>
      <c r="V521" s="79">
        <v>0</v>
      </c>
      <c r="W521" s="98">
        <v>1</v>
      </c>
      <c r="X521" s="79">
        <v>0</v>
      </c>
      <c r="Y521" s="98">
        <v>14.8</v>
      </c>
      <c r="Z521" s="79">
        <v>0</v>
      </c>
      <c r="AA521" s="80">
        <v>0</v>
      </c>
      <c r="AB521" s="79">
        <v>0</v>
      </c>
      <c r="AC521" s="80">
        <v>0</v>
      </c>
      <c r="AD521" s="37">
        <v>0</v>
      </c>
      <c r="AE521" s="80">
        <v>0</v>
      </c>
      <c r="AF521" s="79">
        <v>0</v>
      </c>
      <c r="AG521" s="80">
        <v>0</v>
      </c>
      <c r="AH521" s="79">
        <v>0</v>
      </c>
      <c r="AI521" s="98">
        <v>12</v>
      </c>
      <c r="AJ521" s="79">
        <v>0</v>
      </c>
      <c r="AK521" s="98">
        <v>7.7</v>
      </c>
      <c r="AL521" s="79">
        <v>0</v>
      </c>
      <c r="AM521" s="80">
        <v>7</v>
      </c>
      <c r="AN521" s="79">
        <v>30</v>
      </c>
      <c r="AO521" s="176" t="s">
        <v>537</v>
      </c>
      <c r="AP521" s="79">
        <v>0</v>
      </c>
      <c r="AQ521" s="176">
        <v>3.5</v>
      </c>
      <c r="AR521" s="79">
        <v>0</v>
      </c>
      <c r="AS521" s="98">
        <v>2</v>
      </c>
      <c r="AT521" s="79">
        <v>0</v>
      </c>
      <c r="AU521" s="176" t="s">
        <v>985</v>
      </c>
      <c r="AV521" s="79">
        <v>0</v>
      </c>
      <c r="AW521" s="80">
        <v>0</v>
      </c>
      <c r="AX521" s="79">
        <v>0</v>
      </c>
      <c r="AY521" s="176">
        <v>4</v>
      </c>
      <c r="AZ521" s="79">
        <v>0</v>
      </c>
      <c r="BA521" s="83">
        <v>1.3</v>
      </c>
      <c r="BB521" s="79">
        <v>20</v>
      </c>
      <c r="BC521" s="98">
        <v>66.4</v>
      </c>
      <c r="BD521" s="79">
        <v>0</v>
      </c>
      <c r="BE521" s="176" t="s">
        <v>998</v>
      </c>
      <c r="BF521" s="79">
        <v>0</v>
      </c>
      <c r="BG521" s="176" t="s">
        <v>645</v>
      </c>
      <c r="BH521" s="79">
        <v>10</v>
      </c>
      <c r="BI521" s="176">
        <v>2.7</v>
      </c>
      <c r="BJ521" s="79">
        <v>10</v>
      </c>
      <c r="BK521" s="176" t="s">
        <v>954</v>
      </c>
      <c r="BL521" s="79">
        <v>0</v>
      </c>
      <c r="BM521" s="176">
        <v>1.7</v>
      </c>
      <c r="BN521" s="79">
        <v>0</v>
      </c>
      <c r="BO521" s="98">
        <v>6.3</v>
      </c>
      <c r="BP521" s="79">
        <v>0</v>
      </c>
      <c r="BQ521" s="80">
        <v>172</v>
      </c>
      <c r="BR521" s="79">
        <v>0</v>
      </c>
      <c r="BS521" s="80">
        <v>0</v>
      </c>
      <c r="BT521" s="79">
        <v>0</v>
      </c>
      <c r="BU521" s="98">
        <v>17.7</v>
      </c>
      <c r="BV521" s="79">
        <v>0</v>
      </c>
      <c r="BW521" s="176">
        <v>2.2</v>
      </c>
      <c r="BX521" s="79">
        <v>0</v>
      </c>
      <c r="BY521" s="176">
        <v>8.5</v>
      </c>
      <c r="BZ521" s="79">
        <v>0</v>
      </c>
      <c r="CA521" s="98">
        <v>1.7</v>
      </c>
      <c r="CB521" s="79">
        <v>0</v>
      </c>
      <c r="CC521" s="80">
        <v>2</v>
      </c>
      <c r="CD521" s="79">
        <v>30</v>
      </c>
      <c r="CE521" s="80">
        <v>120</v>
      </c>
      <c r="CF521" s="79">
        <v>0</v>
      </c>
      <c r="CG521" s="98">
        <v>2</v>
      </c>
      <c r="CH521" s="79">
        <v>0</v>
      </c>
      <c r="CI521" s="98">
        <v>0.5</v>
      </c>
      <c r="CJ521" s="79">
        <v>0</v>
      </c>
      <c r="CK521" s="80">
        <v>0</v>
      </c>
      <c r="CL521" s="90">
        <v>0</v>
      </c>
      <c r="CM521" s="80">
        <v>0</v>
      </c>
      <c r="CN521" s="79">
        <v>0</v>
      </c>
      <c r="CO521" s="176">
        <v>2</v>
      </c>
    </row>
    <row r="522" spans="1:93" ht="12.75" hidden="1">
      <c r="A522" s="39"/>
      <c r="B522" s="2"/>
      <c r="C522" s="66" t="s">
        <v>148</v>
      </c>
      <c r="D522" s="79">
        <v>0</v>
      </c>
      <c r="E522" s="82">
        <v>8.403</v>
      </c>
      <c r="F522" s="79">
        <v>0</v>
      </c>
      <c r="G522" s="80">
        <v>0</v>
      </c>
      <c r="H522" s="79">
        <v>0</v>
      </c>
      <c r="I522" s="80">
        <v>0</v>
      </c>
      <c r="J522" s="79">
        <v>0</v>
      </c>
      <c r="K522" s="176" t="s">
        <v>631</v>
      </c>
      <c r="L522" s="79">
        <v>0</v>
      </c>
      <c r="M522" s="80">
        <v>0</v>
      </c>
      <c r="N522" s="79">
        <v>0</v>
      </c>
      <c r="O522" s="80">
        <v>0</v>
      </c>
      <c r="P522" s="79">
        <v>0</v>
      </c>
      <c r="Q522" s="82">
        <v>5.706</v>
      </c>
      <c r="R522" s="79">
        <v>0</v>
      </c>
      <c r="S522" s="82">
        <v>2.296</v>
      </c>
      <c r="T522" s="81">
        <f>T521*0.85</f>
        <v>13.6</v>
      </c>
      <c r="U522" s="82">
        <v>23.659</v>
      </c>
      <c r="V522" s="79">
        <v>0</v>
      </c>
      <c r="W522" s="82">
        <v>1.572</v>
      </c>
      <c r="X522" s="79">
        <v>0</v>
      </c>
      <c r="Y522" s="82">
        <v>14.333</v>
      </c>
      <c r="Z522" s="79">
        <v>0</v>
      </c>
      <c r="AA522" s="80">
        <v>0</v>
      </c>
      <c r="AB522" s="79">
        <v>0</v>
      </c>
      <c r="AC522" s="80">
        <v>0</v>
      </c>
      <c r="AD522" s="37">
        <v>0</v>
      </c>
      <c r="AE522" s="80">
        <v>0</v>
      </c>
      <c r="AF522" s="79">
        <v>0</v>
      </c>
      <c r="AG522" s="80">
        <v>0</v>
      </c>
      <c r="AH522" s="79">
        <v>0</v>
      </c>
      <c r="AI522" s="82">
        <v>10.452</v>
      </c>
      <c r="AJ522" s="79">
        <v>0</v>
      </c>
      <c r="AK522" s="82">
        <v>6.964</v>
      </c>
      <c r="AL522" s="79">
        <v>0</v>
      </c>
      <c r="AM522" s="82">
        <v>3.499</v>
      </c>
      <c r="AN522" s="81">
        <v>22</v>
      </c>
      <c r="AO522" s="176">
        <v>31.288</v>
      </c>
      <c r="AP522" s="79">
        <v>0</v>
      </c>
      <c r="AQ522" s="176">
        <v>3.2520000000000002</v>
      </c>
      <c r="AR522" s="79">
        <v>0</v>
      </c>
      <c r="AS522" s="82">
        <v>0.907</v>
      </c>
      <c r="AT522" s="79">
        <v>0</v>
      </c>
      <c r="AU522" s="176" t="s">
        <v>986</v>
      </c>
      <c r="AV522" s="79">
        <v>0</v>
      </c>
      <c r="AW522" s="80">
        <v>0</v>
      </c>
      <c r="AX522" s="79">
        <v>0</v>
      </c>
      <c r="AY522" s="176">
        <v>2.554</v>
      </c>
      <c r="AZ522" s="79">
        <v>0</v>
      </c>
      <c r="BA522" s="82">
        <v>0.584</v>
      </c>
      <c r="BB522" s="81">
        <v>17</v>
      </c>
      <c r="BC522" s="82">
        <v>55.375</v>
      </c>
      <c r="BD522" s="79">
        <v>0</v>
      </c>
      <c r="BE522" s="176" t="s">
        <v>999</v>
      </c>
      <c r="BF522" s="79">
        <v>0</v>
      </c>
      <c r="BG522" s="176" t="s">
        <v>646</v>
      </c>
      <c r="BH522" s="81">
        <v>8.5</v>
      </c>
      <c r="BI522" s="176">
        <v>2.508</v>
      </c>
      <c r="BJ522" s="81">
        <v>8.5</v>
      </c>
      <c r="BK522" s="176" t="s">
        <v>1004</v>
      </c>
      <c r="BL522" s="79">
        <v>0</v>
      </c>
      <c r="BM522" s="176">
        <v>3.31</v>
      </c>
      <c r="BN522" s="79">
        <v>0</v>
      </c>
      <c r="BO522" s="82">
        <v>7.47</v>
      </c>
      <c r="BP522" s="79">
        <v>0</v>
      </c>
      <c r="BQ522" s="82">
        <v>113.044</v>
      </c>
      <c r="BR522" s="79">
        <v>0</v>
      </c>
      <c r="BS522" s="80">
        <v>0</v>
      </c>
      <c r="BT522" s="79">
        <v>0</v>
      </c>
      <c r="BU522" s="82">
        <v>13.792</v>
      </c>
      <c r="BV522" s="79">
        <v>0</v>
      </c>
      <c r="BW522" s="176">
        <v>2.915</v>
      </c>
      <c r="BX522" s="79">
        <v>0</v>
      </c>
      <c r="BY522" s="176" t="s">
        <v>655</v>
      </c>
      <c r="BZ522" s="79">
        <v>0</v>
      </c>
      <c r="CA522" s="82">
        <v>4.682</v>
      </c>
      <c r="CB522" s="79">
        <v>0</v>
      </c>
      <c r="CC522" s="82">
        <v>2.801</v>
      </c>
      <c r="CD522" s="81">
        <f>CD521*0.85</f>
        <v>25.5</v>
      </c>
      <c r="CE522" s="176" t="s">
        <v>995</v>
      </c>
      <c r="CF522" s="79">
        <v>0</v>
      </c>
      <c r="CG522" s="82">
        <v>2.058</v>
      </c>
      <c r="CH522" s="79">
        <v>0</v>
      </c>
      <c r="CI522" s="82">
        <v>0.746</v>
      </c>
      <c r="CJ522" s="79">
        <v>0</v>
      </c>
      <c r="CK522" s="80">
        <v>0</v>
      </c>
      <c r="CL522" s="90">
        <v>0</v>
      </c>
      <c r="CM522" s="80">
        <v>0</v>
      </c>
      <c r="CN522" s="79">
        <v>0</v>
      </c>
      <c r="CO522" s="176">
        <v>6.728</v>
      </c>
    </row>
    <row r="523" spans="1:93" ht="12.75" hidden="1">
      <c r="A523" s="38" t="s">
        <v>181</v>
      </c>
      <c r="B523" s="1" t="s">
        <v>180</v>
      </c>
      <c r="C523" s="65" t="s">
        <v>177</v>
      </c>
      <c r="D523" s="79">
        <v>0</v>
      </c>
      <c r="E523" s="98">
        <v>3</v>
      </c>
      <c r="F523" s="79">
        <v>0</v>
      </c>
      <c r="G523" s="176">
        <v>2.4</v>
      </c>
      <c r="H523" s="79">
        <v>0</v>
      </c>
      <c r="I523" s="176" t="s">
        <v>630</v>
      </c>
      <c r="J523" s="79">
        <v>0</v>
      </c>
      <c r="K523" s="176">
        <v>0.1</v>
      </c>
      <c r="L523" s="79">
        <v>0</v>
      </c>
      <c r="M523" s="176" t="s">
        <v>632</v>
      </c>
      <c r="N523" s="79">
        <v>0</v>
      </c>
      <c r="O523" s="176" t="s">
        <v>634</v>
      </c>
      <c r="P523" s="79">
        <v>0</v>
      </c>
      <c r="Q523" s="83">
        <v>34.8</v>
      </c>
      <c r="R523" s="79">
        <v>0</v>
      </c>
      <c r="S523" s="98">
        <v>207.8</v>
      </c>
      <c r="T523" s="79">
        <v>0</v>
      </c>
      <c r="U523" s="98">
        <v>28.9</v>
      </c>
      <c r="V523" s="79">
        <v>0</v>
      </c>
      <c r="W523" s="98">
        <v>12.6</v>
      </c>
      <c r="X523" s="79">
        <v>30</v>
      </c>
      <c r="Y523" s="98">
        <v>98.2</v>
      </c>
      <c r="Z523" s="79">
        <v>0</v>
      </c>
      <c r="AA523" s="176" t="s">
        <v>980</v>
      </c>
      <c r="AB523" s="79">
        <v>0</v>
      </c>
      <c r="AC523" s="176" t="s">
        <v>981</v>
      </c>
      <c r="AD523" s="37">
        <v>0</v>
      </c>
      <c r="AE523" s="98">
        <v>0.2</v>
      </c>
      <c r="AF523" s="79">
        <v>0</v>
      </c>
      <c r="AG523" s="176" t="s">
        <v>656</v>
      </c>
      <c r="AH523" s="79">
        <v>0</v>
      </c>
      <c r="AI523" s="176">
        <v>15.7</v>
      </c>
      <c r="AJ523" s="79">
        <v>0</v>
      </c>
      <c r="AK523" s="98">
        <v>13.6</v>
      </c>
      <c r="AL523" s="79">
        <v>0</v>
      </c>
      <c r="AM523" s="176" t="s">
        <v>659</v>
      </c>
      <c r="AN523" s="79">
        <v>0</v>
      </c>
      <c r="AO523" s="98">
        <v>24</v>
      </c>
      <c r="AP523" s="79">
        <v>0</v>
      </c>
      <c r="AQ523" s="98">
        <v>19.4</v>
      </c>
      <c r="AR523" s="79">
        <v>0</v>
      </c>
      <c r="AS523" s="98">
        <v>38.7</v>
      </c>
      <c r="AT523" s="79">
        <v>0</v>
      </c>
      <c r="AU523" s="80">
        <v>0</v>
      </c>
      <c r="AV523" s="79">
        <v>0</v>
      </c>
      <c r="AW523" s="176" t="s">
        <v>18</v>
      </c>
      <c r="AX523" s="79">
        <v>0</v>
      </c>
      <c r="AY523" s="98">
        <v>17</v>
      </c>
      <c r="AZ523" s="79">
        <v>0</v>
      </c>
      <c r="BA523" s="98">
        <v>1.1</v>
      </c>
      <c r="BB523" s="79">
        <v>40</v>
      </c>
      <c r="BC523" s="98">
        <v>66.3</v>
      </c>
      <c r="BD523" s="79">
        <v>10</v>
      </c>
      <c r="BE523" s="176">
        <v>33.8</v>
      </c>
      <c r="BF523" s="79">
        <v>60</v>
      </c>
      <c r="BG523" s="176" t="s">
        <v>647</v>
      </c>
      <c r="BH523" s="79">
        <v>15</v>
      </c>
      <c r="BI523" s="176" t="s">
        <v>649</v>
      </c>
      <c r="BJ523" s="79">
        <v>20</v>
      </c>
      <c r="BK523" s="176">
        <v>10.7</v>
      </c>
      <c r="BL523" s="79">
        <v>5</v>
      </c>
      <c r="BM523" s="98">
        <v>9.1</v>
      </c>
      <c r="BN523" s="79">
        <v>0</v>
      </c>
      <c r="BO523" s="176" t="s">
        <v>640</v>
      </c>
      <c r="BP523" s="79">
        <v>0</v>
      </c>
      <c r="BQ523" s="176">
        <v>12.8</v>
      </c>
      <c r="BR523" s="79">
        <v>0</v>
      </c>
      <c r="BS523" s="98">
        <v>24.5</v>
      </c>
      <c r="BT523" s="79">
        <v>0</v>
      </c>
      <c r="BU523" s="176" t="s">
        <v>991</v>
      </c>
      <c r="BV523" s="79">
        <v>0</v>
      </c>
      <c r="BW523" s="83">
        <v>1.5</v>
      </c>
      <c r="BX523" s="79">
        <v>0</v>
      </c>
      <c r="BY523" s="176">
        <v>0.2</v>
      </c>
      <c r="BZ523" s="79">
        <v>0</v>
      </c>
      <c r="CA523" s="176" t="s">
        <v>539</v>
      </c>
      <c r="CB523" s="79">
        <v>0</v>
      </c>
      <c r="CC523" s="176">
        <v>13.5</v>
      </c>
      <c r="CD523" s="79">
        <v>0</v>
      </c>
      <c r="CE523" s="176">
        <v>6.7</v>
      </c>
      <c r="CF523" s="79">
        <v>0</v>
      </c>
      <c r="CG523" s="98">
        <v>15</v>
      </c>
      <c r="CH523" s="79">
        <v>0</v>
      </c>
      <c r="CI523" s="80">
        <v>5</v>
      </c>
      <c r="CJ523" s="79">
        <v>0</v>
      </c>
      <c r="CK523" s="83">
        <v>2.6</v>
      </c>
      <c r="CL523" s="90">
        <v>0</v>
      </c>
      <c r="CM523" s="176" t="s">
        <v>16</v>
      </c>
      <c r="CN523" s="79">
        <v>0</v>
      </c>
      <c r="CO523" s="176">
        <v>2.3</v>
      </c>
    </row>
    <row r="524" spans="1:93" ht="12.75" hidden="1">
      <c r="A524" s="39"/>
      <c r="B524" s="2"/>
      <c r="C524" s="66" t="s">
        <v>148</v>
      </c>
      <c r="D524" s="79">
        <v>0</v>
      </c>
      <c r="E524" s="82">
        <v>2.518</v>
      </c>
      <c r="F524" s="79">
        <v>0</v>
      </c>
      <c r="G524" s="82">
        <v>4.486</v>
      </c>
      <c r="H524" s="79">
        <v>0</v>
      </c>
      <c r="I524" s="82">
        <v>10.803</v>
      </c>
      <c r="J524" s="79">
        <v>0</v>
      </c>
      <c r="K524" s="82">
        <v>0.337</v>
      </c>
      <c r="L524" s="79">
        <v>0</v>
      </c>
      <c r="M524" s="82">
        <v>1.134</v>
      </c>
      <c r="N524" s="79">
        <v>0</v>
      </c>
      <c r="O524" s="82">
        <v>7.26</v>
      </c>
      <c r="P524" s="79">
        <v>0</v>
      </c>
      <c r="Q524" s="82">
        <v>26.811</v>
      </c>
      <c r="R524" s="79">
        <v>0</v>
      </c>
      <c r="S524" s="82">
        <v>36.725</v>
      </c>
      <c r="T524" s="79">
        <v>0</v>
      </c>
      <c r="U524" s="117">
        <v>22.562</v>
      </c>
      <c r="V524" s="79">
        <v>0</v>
      </c>
      <c r="W524" s="82">
        <v>10.999</v>
      </c>
      <c r="X524" s="81">
        <f>X523*0.85</f>
        <v>25.5</v>
      </c>
      <c r="Y524" s="82">
        <v>65.038</v>
      </c>
      <c r="Z524" s="79">
        <v>0</v>
      </c>
      <c r="AA524" s="82">
        <v>10.495</v>
      </c>
      <c r="AB524" s="79">
        <v>0</v>
      </c>
      <c r="AC524" s="176" t="s">
        <v>982</v>
      </c>
      <c r="AD524" s="37">
        <v>0</v>
      </c>
      <c r="AE524" s="82">
        <v>0.758</v>
      </c>
      <c r="AF524" s="79">
        <v>0</v>
      </c>
      <c r="AG524" s="82">
        <v>41.777</v>
      </c>
      <c r="AH524" s="79">
        <v>0</v>
      </c>
      <c r="AI524" s="176" t="s">
        <v>658</v>
      </c>
      <c r="AJ524" s="79">
        <v>0</v>
      </c>
      <c r="AK524" s="82">
        <v>22.828</v>
      </c>
      <c r="AL524" s="79">
        <v>0</v>
      </c>
      <c r="AM524" s="82">
        <v>1.838</v>
      </c>
      <c r="AN524" s="79">
        <v>0</v>
      </c>
      <c r="AO524" s="82">
        <v>18.719</v>
      </c>
      <c r="AP524" s="79">
        <v>0</v>
      </c>
      <c r="AQ524" s="82">
        <v>13.631</v>
      </c>
      <c r="AR524" s="79">
        <v>0</v>
      </c>
      <c r="AS524" s="82">
        <v>27.732</v>
      </c>
      <c r="AT524" s="79">
        <v>0</v>
      </c>
      <c r="AU524" s="80">
        <v>0</v>
      </c>
      <c r="AV524" s="79">
        <v>0</v>
      </c>
      <c r="AW524" s="176" t="s">
        <v>663</v>
      </c>
      <c r="AX524" s="79">
        <v>0</v>
      </c>
      <c r="AY524" s="82">
        <v>11.854</v>
      </c>
      <c r="AZ524" s="79">
        <v>0</v>
      </c>
      <c r="BA524" s="82">
        <v>1.487</v>
      </c>
      <c r="BB524" s="81">
        <v>34</v>
      </c>
      <c r="BC524" s="82">
        <v>64.87</v>
      </c>
      <c r="BD524" s="81">
        <v>8.5</v>
      </c>
      <c r="BE524" s="176">
        <v>5.72</v>
      </c>
      <c r="BF524" s="81">
        <v>51</v>
      </c>
      <c r="BG524" s="176" t="s">
        <v>648</v>
      </c>
      <c r="BH524" s="81">
        <v>12.75</v>
      </c>
      <c r="BI524" s="82">
        <v>32.269</v>
      </c>
      <c r="BJ524" s="81">
        <v>17</v>
      </c>
      <c r="BK524" s="176" t="s">
        <v>637</v>
      </c>
      <c r="BL524" s="81">
        <v>4.25</v>
      </c>
      <c r="BM524" s="82">
        <v>7.793</v>
      </c>
      <c r="BN524" s="79">
        <v>0</v>
      </c>
      <c r="BO524" s="82">
        <v>2.368</v>
      </c>
      <c r="BP524" s="79">
        <v>0</v>
      </c>
      <c r="BQ524" s="82">
        <v>10.348</v>
      </c>
      <c r="BR524" s="79">
        <v>0</v>
      </c>
      <c r="BS524" s="82">
        <v>9.924</v>
      </c>
      <c r="BT524" s="79">
        <v>0</v>
      </c>
      <c r="BU524" s="176" t="s">
        <v>992</v>
      </c>
      <c r="BV524" s="79">
        <v>0</v>
      </c>
      <c r="BW524" s="82">
        <v>2.804</v>
      </c>
      <c r="BX524" s="79">
        <v>0</v>
      </c>
      <c r="BY524" s="176">
        <v>1.466</v>
      </c>
      <c r="BZ524" s="79">
        <v>0</v>
      </c>
      <c r="CA524" s="176" t="s">
        <v>642</v>
      </c>
      <c r="CB524" s="79">
        <v>0</v>
      </c>
      <c r="CC524" s="176">
        <v>5.226000000000001</v>
      </c>
      <c r="CD524" s="79">
        <v>0</v>
      </c>
      <c r="CE524" s="176">
        <v>10.911999999999999</v>
      </c>
      <c r="CF524" s="79">
        <v>0</v>
      </c>
      <c r="CG524" s="82">
        <v>11.356</v>
      </c>
      <c r="CH524" s="79">
        <v>0</v>
      </c>
      <c r="CI524" s="80">
        <v>2.129</v>
      </c>
      <c r="CJ524" s="79">
        <v>0</v>
      </c>
      <c r="CK524" s="82">
        <v>1.851</v>
      </c>
      <c r="CL524" s="90">
        <v>0</v>
      </c>
      <c r="CM524" s="176" t="s">
        <v>983</v>
      </c>
      <c r="CN524" s="79">
        <v>0</v>
      </c>
      <c r="CO524" s="176" t="s">
        <v>636</v>
      </c>
    </row>
    <row r="525" spans="1:93" ht="12.75" hidden="1">
      <c r="A525" s="38" t="s">
        <v>183</v>
      </c>
      <c r="B525" s="1" t="s">
        <v>182</v>
      </c>
      <c r="C525" s="65" t="s">
        <v>177</v>
      </c>
      <c r="D525" s="79">
        <v>0</v>
      </c>
      <c r="E525" s="80">
        <v>1</v>
      </c>
      <c r="F525" s="79">
        <v>0</v>
      </c>
      <c r="G525" s="80">
        <v>0</v>
      </c>
      <c r="H525" s="79">
        <v>0</v>
      </c>
      <c r="I525" s="80">
        <v>0</v>
      </c>
      <c r="J525" s="79">
        <v>0</v>
      </c>
      <c r="K525" s="80">
        <v>0</v>
      </c>
      <c r="L525" s="79">
        <v>0</v>
      </c>
      <c r="M525" s="80">
        <v>0</v>
      </c>
      <c r="N525" s="79">
        <v>0</v>
      </c>
      <c r="O525" s="98">
        <v>11</v>
      </c>
      <c r="P525" s="79">
        <v>0</v>
      </c>
      <c r="Q525" s="80">
        <v>5</v>
      </c>
      <c r="R525" s="79">
        <v>0</v>
      </c>
      <c r="S525" s="80">
        <v>0</v>
      </c>
      <c r="T525" s="90">
        <v>0</v>
      </c>
      <c r="U525" s="98">
        <v>0</v>
      </c>
      <c r="V525" s="79">
        <v>0</v>
      </c>
      <c r="W525" s="80">
        <v>0</v>
      </c>
      <c r="X525" s="79">
        <v>0</v>
      </c>
      <c r="Y525" s="98">
        <v>3</v>
      </c>
      <c r="Z525" s="79">
        <v>0</v>
      </c>
      <c r="AA525" s="80">
        <v>0</v>
      </c>
      <c r="AB525" s="79">
        <v>0</v>
      </c>
      <c r="AC525" s="80">
        <v>0</v>
      </c>
      <c r="AD525" s="37">
        <v>0</v>
      </c>
      <c r="AE525" s="80">
        <v>0</v>
      </c>
      <c r="AF525" s="79">
        <v>0</v>
      </c>
      <c r="AG525" s="80">
        <v>2</v>
      </c>
      <c r="AH525" s="79">
        <v>0</v>
      </c>
      <c r="AI525" s="80">
        <v>0</v>
      </c>
      <c r="AJ525" s="79">
        <v>0</v>
      </c>
      <c r="AK525" s="80">
        <v>0</v>
      </c>
      <c r="AL525" s="79">
        <v>0</v>
      </c>
      <c r="AM525" s="80">
        <v>0</v>
      </c>
      <c r="AN525" s="79">
        <v>0</v>
      </c>
      <c r="AO525" s="176">
        <v>0.2</v>
      </c>
      <c r="AP525" s="79">
        <v>0</v>
      </c>
      <c r="AQ525" s="80">
        <v>0</v>
      </c>
      <c r="AR525" s="79">
        <v>0</v>
      </c>
      <c r="AS525" s="80">
        <v>0</v>
      </c>
      <c r="AT525" s="79">
        <v>0</v>
      </c>
      <c r="AU525" s="80">
        <v>0</v>
      </c>
      <c r="AV525" s="79">
        <v>0</v>
      </c>
      <c r="AW525" s="80">
        <v>0</v>
      </c>
      <c r="AX525" s="79">
        <v>0</v>
      </c>
      <c r="AY525" s="80">
        <v>0</v>
      </c>
      <c r="AZ525" s="79">
        <v>0</v>
      </c>
      <c r="BA525" s="80">
        <v>0</v>
      </c>
      <c r="BB525" s="79">
        <v>10</v>
      </c>
      <c r="BC525" s="176" t="s">
        <v>19</v>
      </c>
      <c r="BD525" s="79">
        <v>0</v>
      </c>
      <c r="BE525" s="80">
        <v>22</v>
      </c>
      <c r="BF525" s="79">
        <v>0</v>
      </c>
      <c r="BG525" s="80">
        <v>0</v>
      </c>
      <c r="BH525" s="81" t="s">
        <v>415</v>
      </c>
      <c r="BI525" s="176" t="s">
        <v>1000</v>
      </c>
      <c r="BJ525" s="79">
        <v>0</v>
      </c>
      <c r="BK525" s="80">
        <v>21</v>
      </c>
      <c r="BL525" s="79">
        <v>0</v>
      </c>
      <c r="BM525" s="98">
        <v>6</v>
      </c>
      <c r="BN525" s="79">
        <v>0</v>
      </c>
      <c r="BO525" s="80">
        <v>9</v>
      </c>
      <c r="BP525" s="79">
        <v>13</v>
      </c>
      <c r="BQ525" s="80">
        <v>14</v>
      </c>
      <c r="BR525" s="79">
        <v>0</v>
      </c>
      <c r="BS525" s="98">
        <v>0</v>
      </c>
      <c r="BT525" s="79">
        <v>0</v>
      </c>
      <c r="BU525" s="80">
        <v>8</v>
      </c>
      <c r="BV525" s="79">
        <v>0</v>
      </c>
      <c r="BW525" s="80">
        <v>3</v>
      </c>
      <c r="BX525" s="79">
        <v>0</v>
      </c>
      <c r="BY525" s="80">
        <v>3.5</v>
      </c>
      <c r="BZ525" s="79">
        <v>0</v>
      </c>
      <c r="CA525" s="80">
        <v>0</v>
      </c>
      <c r="CB525" s="79">
        <v>0</v>
      </c>
      <c r="CC525" s="80">
        <v>0</v>
      </c>
      <c r="CD525" s="79">
        <v>0</v>
      </c>
      <c r="CE525" s="176">
        <v>0.5</v>
      </c>
      <c r="CF525" s="79">
        <v>0</v>
      </c>
      <c r="CG525" s="80">
        <v>0</v>
      </c>
      <c r="CH525" s="79">
        <v>0</v>
      </c>
      <c r="CI525" s="80">
        <v>0</v>
      </c>
      <c r="CJ525" s="79">
        <v>0</v>
      </c>
      <c r="CK525" s="80">
        <v>0</v>
      </c>
      <c r="CL525" s="90">
        <v>0</v>
      </c>
      <c r="CM525" s="80">
        <v>0</v>
      </c>
      <c r="CN525" s="79">
        <v>0</v>
      </c>
      <c r="CO525" s="80">
        <v>0</v>
      </c>
    </row>
    <row r="526" spans="1:93" ht="12.75" hidden="1">
      <c r="A526" s="39"/>
      <c r="B526" s="2"/>
      <c r="C526" s="66" t="s">
        <v>148</v>
      </c>
      <c r="D526" s="79">
        <v>0</v>
      </c>
      <c r="E526" s="80">
        <v>0.537</v>
      </c>
      <c r="F526" s="79">
        <v>0</v>
      </c>
      <c r="G526" s="80">
        <v>0</v>
      </c>
      <c r="H526" s="79">
        <v>0</v>
      </c>
      <c r="I526" s="80">
        <v>0</v>
      </c>
      <c r="J526" s="79">
        <v>0</v>
      </c>
      <c r="K526" s="80">
        <v>0</v>
      </c>
      <c r="L526" s="79">
        <v>0</v>
      </c>
      <c r="M526" s="80">
        <v>0</v>
      </c>
      <c r="N526" s="79">
        <v>0</v>
      </c>
      <c r="O526" s="82">
        <v>7.125</v>
      </c>
      <c r="P526" s="79">
        <v>0</v>
      </c>
      <c r="Q526" s="176">
        <v>2.669</v>
      </c>
      <c r="R526" s="79">
        <v>0</v>
      </c>
      <c r="S526" s="80">
        <v>0</v>
      </c>
      <c r="T526" s="90">
        <v>0</v>
      </c>
      <c r="U526" s="82">
        <v>0</v>
      </c>
      <c r="V526" s="79">
        <v>0</v>
      </c>
      <c r="W526" s="80">
        <v>0</v>
      </c>
      <c r="X526" s="79">
        <v>0</v>
      </c>
      <c r="Y526" s="82">
        <v>4.111</v>
      </c>
      <c r="Z526" s="79">
        <v>0</v>
      </c>
      <c r="AA526" s="80">
        <v>0</v>
      </c>
      <c r="AB526" s="79">
        <v>0</v>
      </c>
      <c r="AC526" s="80">
        <v>0</v>
      </c>
      <c r="AD526" s="37">
        <v>0</v>
      </c>
      <c r="AE526" s="80">
        <v>0</v>
      </c>
      <c r="AF526" s="79">
        <v>0</v>
      </c>
      <c r="AG526" s="82">
        <v>0.604</v>
      </c>
      <c r="AH526" s="79">
        <v>0</v>
      </c>
      <c r="AI526" s="80">
        <v>0</v>
      </c>
      <c r="AJ526" s="79">
        <v>0</v>
      </c>
      <c r="AK526" s="80">
        <v>0</v>
      </c>
      <c r="AL526" s="79">
        <v>0</v>
      </c>
      <c r="AM526" s="80">
        <v>0</v>
      </c>
      <c r="AN526" s="79">
        <v>0</v>
      </c>
      <c r="AO526" s="176">
        <v>0.149</v>
      </c>
      <c r="AP526" s="79">
        <v>0</v>
      </c>
      <c r="AQ526" s="80">
        <v>0</v>
      </c>
      <c r="AR526" s="79">
        <v>0</v>
      </c>
      <c r="AS526" s="80">
        <v>0</v>
      </c>
      <c r="AT526" s="79">
        <v>0</v>
      </c>
      <c r="AU526" s="80">
        <v>0</v>
      </c>
      <c r="AV526" s="79">
        <v>0</v>
      </c>
      <c r="AW526" s="80">
        <v>0</v>
      </c>
      <c r="AX526" s="79">
        <v>0</v>
      </c>
      <c r="AY526" s="80">
        <v>0</v>
      </c>
      <c r="AZ526" s="79">
        <v>0</v>
      </c>
      <c r="BA526" s="80">
        <v>0</v>
      </c>
      <c r="BB526" s="81">
        <v>10</v>
      </c>
      <c r="BC526" s="176">
        <v>7.995</v>
      </c>
      <c r="BD526" s="79">
        <v>0</v>
      </c>
      <c r="BE526" s="176">
        <v>35.327</v>
      </c>
      <c r="BF526" s="79">
        <v>0</v>
      </c>
      <c r="BG526" s="80">
        <v>0</v>
      </c>
      <c r="BH526" s="81">
        <v>15.5</v>
      </c>
      <c r="BI526" s="82">
        <v>92.835</v>
      </c>
      <c r="BJ526" s="79">
        <v>0</v>
      </c>
      <c r="BK526" s="82">
        <v>28.602</v>
      </c>
      <c r="BL526" s="79">
        <v>0</v>
      </c>
      <c r="BM526" s="83">
        <v>8.853</v>
      </c>
      <c r="BN526" s="79">
        <v>0</v>
      </c>
      <c r="BO526" s="82">
        <v>12.34</v>
      </c>
      <c r="BP526" s="81">
        <v>9.74</v>
      </c>
      <c r="BQ526" s="82">
        <v>10.494</v>
      </c>
      <c r="BR526" s="79">
        <v>0</v>
      </c>
      <c r="BS526" s="82">
        <v>0</v>
      </c>
      <c r="BT526" s="79">
        <v>0</v>
      </c>
      <c r="BU526" s="80">
        <v>4.678</v>
      </c>
      <c r="BV526" s="79">
        <v>0</v>
      </c>
      <c r="BW526" s="176" t="s">
        <v>993</v>
      </c>
      <c r="BX526" s="79">
        <v>0</v>
      </c>
      <c r="BY526" s="176">
        <v>12.265</v>
      </c>
      <c r="BZ526" s="79">
        <v>0</v>
      </c>
      <c r="CA526" s="80">
        <v>0</v>
      </c>
      <c r="CB526" s="79">
        <v>0</v>
      </c>
      <c r="CC526" s="80">
        <v>0</v>
      </c>
      <c r="CD526" s="79">
        <v>0</v>
      </c>
      <c r="CE526" s="176">
        <v>0.248</v>
      </c>
      <c r="CF526" s="79">
        <v>0</v>
      </c>
      <c r="CG526" s="80">
        <v>0</v>
      </c>
      <c r="CH526" s="79">
        <v>0</v>
      </c>
      <c r="CI526" s="80">
        <v>0</v>
      </c>
      <c r="CJ526" s="79">
        <v>0</v>
      </c>
      <c r="CK526" s="80">
        <v>0</v>
      </c>
      <c r="CL526" s="90">
        <v>0</v>
      </c>
      <c r="CM526" s="80">
        <v>0</v>
      </c>
      <c r="CN526" s="79">
        <v>0</v>
      </c>
      <c r="CO526" s="80">
        <v>0</v>
      </c>
    </row>
    <row r="527" spans="1:93" ht="12.75" hidden="1">
      <c r="A527" s="38" t="s">
        <v>184</v>
      </c>
      <c r="B527" s="1" t="s">
        <v>186</v>
      </c>
      <c r="C527" s="65" t="s">
        <v>162</v>
      </c>
      <c r="D527" s="79">
        <v>0</v>
      </c>
      <c r="E527" s="80">
        <v>0</v>
      </c>
      <c r="F527" s="79">
        <v>0</v>
      </c>
      <c r="G527" s="80">
        <v>0</v>
      </c>
      <c r="H527" s="79">
        <v>0</v>
      </c>
      <c r="I527" s="80">
        <v>1</v>
      </c>
      <c r="J527" s="79">
        <v>0</v>
      </c>
      <c r="K527" s="80">
        <v>0</v>
      </c>
      <c r="L527" s="79">
        <v>0</v>
      </c>
      <c r="M527" s="80">
        <v>0</v>
      </c>
      <c r="N527" s="79">
        <v>0</v>
      </c>
      <c r="O527" s="80">
        <v>0</v>
      </c>
      <c r="P527" s="79">
        <v>0</v>
      </c>
      <c r="Q527" s="80">
        <v>0</v>
      </c>
      <c r="R527" s="79">
        <v>0</v>
      </c>
      <c r="S527" s="80">
        <v>0</v>
      </c>
      <c r="T527" s="90">
        <v>6</v>
      </c>
      <c r="U527" s="176">
        <v>6</v>
      </c>
      <c r="V527" s="79">
        <v>0</v>
      </c>
      <c r="W527" s="80">
        <v>0</v>
      </c>
      <c r="X527" s="79">
        <v>0</v>
      </c>
      <c r="Y527" s="80">
        <v>1</v>
      </c>
      <c r="Z527" s="79">
        <v>0</v>
      </c>
      <c r="AA527" s="80">
        <v>0</v>
      </c>
      <c r="AB527" s="79">
        <v>0</v>
      </c>
      <c r="AC527" s="80">
        <v>0</v>
      </c>
      <c r="AD527" s="37">
        <v>0</v>
      </c>
      <c r="AE527" s="238" t="s">
        <v>633</v>
      </c>
      <c r="AF527" s="79">
        <v>0</v>
      </c>
      <c r="AG527" s="80">
        <v>0</v>
      </c>
      <c r="AH527" s="79">
        <v>1</v>
      </c>
      <c r="AI527" s="80">
        <v>1</v>
      </c>
      <c r="AJ527" s="79">
        <v>0</v>
      </c>
      <c r="AK527" s="80">
        <v>0</v>
      </c>
      <c r="AL527" s="79">
        <v>0</v>
      </c>
      <c r="AM527" s="80">
        <v>0</v>
      </c>
      <c r="AN527" s="79">
        <v>0</v>
      </c>
      <c r="AO527" s="80">
        <v>1</v>
      </c>
      <c r="AP527" s="79">
        <v>0</v>
      </c>
      <c r="AQ527" s="176">
        <v>1</v>
      </c>
      <c r="AR527" s="79">
        <v>1</v>
      </c>
      <c r="AS527" s="80">
        <v>2</v>
      </c>
      <c r="AT527" s="79">
        <v>0</v>
      </c>
      <c r="AU527" s="80">
        <v>0</v>
      </c>
      <c r="AV527" s="79">
        <v>0</v>
      </c>
      <c r="AW527" s="80">
        <v>0</v>
      </c>
      <c r="AX527" s="79">
        <v>1</v>
      </c>
      <c r="AY527" s="80">
        <v>1</v>
      </c>
      <c r="AZ527" s="79">
        <v>2</v>
      </c>
      <c r="BA527" s="80">
        <v>2</v>
      </c>
      <c r="BB527" s="79">
        <v>24</v>
      </c>
      <c r="BC527" s="176" t="s">
        <v>23</v>
      </c>
      <c r="BD527" s="79">
        <v>1</v>
      </c>
      <c r="BE527" s="80">
        <v>1</v>
      </c>
      <c r="BF527" s="79">
        <v>0</v>
      </c>
      <c r="BG527" s="80">
        <v>0</v>
      </c>
      <c r="BH527" s="79">
        <v>3</v>
      </c>
      <c r="BI527" s="80">
        <v>4</v>
      </c>
      <c r="BJ527" s="79">
        <v>1</v>
      </c>
      <c r="BK527" s="176">
        <v>1</v>
      </c>
      <c r="BL527" s="79">
        <v>4</v>
      </c>
      <c r="BM527" s="80">
        <v>0</v>
      </c>
      <c r="BN527" s="79">
        <v>0</v>
      </c>
      <c r="BO527" s="80">
        <v>0</v>
      </c>
      <c r="BP527" s="79">
        <v>0</v>
      </c>
      <c r="BQ527" s="80">
        <v>0</v>
      </c>
      <c r="BR527" s="79">
        <v>0</v>
      </c>
      <c r="BS527" s="80">
        <v>0</v>
      </c>
      <c r="BT527" s="79">
        <v>0</v>
      </c>
      <c r="BU527" s="80">
        <v>0</v>
      </c>
      <c r="BV527" s="79">
        <v>0</v>
      </c>
      <c r="BW527" s="80">
        <v>3</v>
      </c>
      <c r="BX527" s="79">
        <v>0</v>
      </c>
      <c r="BY527" s="80">
        <v>0</v>
      </c>
      <c r="BZ527" s="79">
        <v>1</v>
      </c>
      <c r="CA527" s="80">
        <v>0</v>
      </c>
      <c r="CB527" s="79">
        <v>0</v>
      </c>
      <c r="CC527" s="80">
        <v>0</v>
      </c>
      <c r="CD527" s="79">
        <v>0</v>
      </c>
      <c r="CE527" s="80">
        <v>1</v>
      </c>
      <c r="CF527" s="79">
        <v>3</v>
      </c>
      <c r="CG527" s="80">
        <v>4</v>
      </c>
      <c r="CH527" s="79">
        <v>0</v>
      </c>
      <c r="CI527" s="80">
        <v>0</v>
      </c>
      <c r="CJ527" s="79">
        <v>0</v>
      </c>
      <c r="CK527" s="80">
        <v>0</v>
      </c>
      <c r="CL527" s="90">
        <v>1</v>
      </c>
      <c r="CM527" s="80">
        <v>1</v>
      </c>
      <c r="CN527" s="79">
        <v>0</v>
      </c>
      <c r="CO527" s="80">
        <v>2</v>
      </c>
    </row>
    <row r="528" spans="1:93" ht="12.75" hidden="1">
      <c r="A528" s="39"/>
      <c r="B528" s="2"/>
      <c r="C528" s="66" t="s">
        <v>148</v>
      </c>
      <c r="D528" s="79">
        <v>0</v>
      </c>
      <c r="E528" s="80">
        <v>0</v>
      </c>
      <c r="F528" s="79">
        <v>0</v>
      </c>
      <c r="G528" s="80">
        <v>0</v>
      </c>
      <c r="H528" s="79">
        <v>0</v>
      </c>
      <c r="I528" s="82">
        <v>2.512</v>
      </c>
      <c r="J528" s="79">
        <v>0</v>
      </c>
      <c r="K528" s="80">
        <v>0</v>
      </c>
      <c r="L528" s="79">
        <v>0</v>
      </c>
      <c r="M528" s="80">
        <v>0</v>
      </c>
      <c r="N528" s="79">
        <v>0</v>
      </c>
      <c r="O528" s="80">
        <v>0</v>
      </c>
      <c r="P528" s="79">
        <v>0</v>
      </c>
      <c r="Q528" s="80">
        <v>0</v>
      </c>
      <c r="R528" s="79">
        <v>0</v>
      </c>
      <c r="S528" s="80">
        <v>0</v>
      </c>
      <c r="T528" s="91">
        <f>T527*2.47</f>
        <v>14.82</v>
      </c>
      <c r="U528" s="82">
        <v>25.027</v>
      </c>
      <c r="V528" s="79">
        <v>0</v>
      </c>
      <c r="W528" s="80">
        <v>0</v>
      </c>
      <c r="X528" s="79">
        <v>0</v>
      </c>
      <c r="Y528" s="176">
        <v>1.785</v>
      </c>
      <c r="Z528" s="79">
        <v>0</v>
      </c>
      <c r="AA528" s="80">
        <v>0</v>
      </c>
      <c r="AB528" s="79">
        <v>0</v>
      </c>
      <c r="AC528" s="80">
        <v>0</v>
      </c>
      <c r="AD528" s="37">
        <v>0</v>
      </c>
      <c r="AE528" s="176">
        <v>1.389</v>
      </c>
      <c r="AF528" s="79">
        <v>0</v>
      </c>
      <c r="AG528" s="80">
        <v>0</v>
      </c>
      <c r="AH528" s="95">
        <v>2.47</v>
      </c>
      <c r="AI528" s="82">
        <v>2.469</v>
      </c>
      <c r="AJ528" s="79">
        <v>0</v>
      </c>
      <c r="AK528" s="80">
        <v>0</v>
      </c>
      <c r="AL528" s="79">
        <v>0</v>
      </c>
      <c r="AM528" s="80">
        <v>0</v>
      </c>
      <c r="AN528" s="79">
        <v>0</v>
      </c>
      <c r="AO528" s="82">
        <v>1.389</v>
      </c>
      <c r="AP528" s="79">
        <v>0</v>
      </c>
      <c r="AQ528" s="176">
        <v>1.756</v>
      </c>
      <c r="AR528" s="81">
        <v>4.1</v>
      </c>
      <c r="AS528" s="83">
        <v>7.953</v>
      </c>
      <c r="AT528" s="79">
        <v>0</v>
      </c>
      <c r="AU528" s="80">
        <v>0</v>
      </c>
      <c r="AV528" s="79">
        <v>0</v>
      </c>
      <c r="AW528" s="80">
        <v>0</v>
      </c>
      <c r="AX528" s="95">
        <f>1*2.47</f>
        <v>2.47</v>
      </c>
      <c r="AY528" s="82">
        <v>2.469</v>
      </c>
      <c r="AZ528" s="81">
        <v>4.94</v>
      </c>
      <c r="BA528" s="176">
        <v>8.324</v>
      </c>
      <c r="BB528" s="81">
        <v>59.28</v>
      </c>
      <c r="BC528" s="176" t="s">
        <v>997</v>
      </c>
      <c r="BD528" s="81">
        <v>2.47</v>
      </c>
      <c r="BE528" s="176">
        <v>4.255</v>
      </c>
      <c r="BF528" s="79">
        <v>0</v>
      </c>
      <c r="BG528" s="80">
        <v>0</v>
      </c>
      <c r="BH528" s="81">
        <f>3*2.47</f>
        <v>7.41</v>
      </c>
      <c r="BI528" s="82">
        <v>14.915</v>
      </c>
      <c r="BJ528" s="81">
        <v>2.47</v>
      </c>
      <c r="BK528" s="176">
        <v>3.966</v>
      </c>
      <c r="BL528" s="81">
        <f>4*2.47</f>
        <v>9.88</v>
      </c>
      <c r="BM528" s="83">
        <v>0</v>
      </c>
      <c r="BN528" s="79">
        <v>0</v>
      </c>
      <c r="BO528" s="80">
        <v>0</v>
      </c>
      <c r="BP528" s="79">
        <v>0</v>
      </c>
      <c r="BQ528" s="80">
        <v>0</v>
      </c>
      <c r="BR528" s="79">
        <v>0</v>
      </c>
      <c r="BS528" s="80">
        <v>0</v>
      </c>
      <c r="BT528" s="79">
        <v>0</v>
      </c>
      <c r="BU528" s="80">
        <v>0</v>
      </c>
      <c r="BV528" s="79">
        <v>0</v>
      </c>
      <c r="BW528" s="82">
        <v>3.1879999999999997</v>
      </c>
      <c r="BX528" s="79">
        <v>0</v>
      </c>
      <c r="BY528" s="80">
        <v>0</v>
      </c>
      <c r="BZ528" s="81">
        <v>2.47</v>
      </c>
      <c r="CA528" s="83">
        <v>0</v>
      </c>
      <c r="CB528" s="79">
        <v>0</v>
      </c>
      <c r="CC528" s="80">
        <v>0</v>
      </c>
      <c r="CD528" s="79">
        <v>0</v>
      </c>
      <c r="CE528" s="82">
        <v>3.028</v>
      </c>
      <c r="CF528" s="81">
        <f>CF527*2.47</f>
        <v>7.41</v>
      </c>
      <c r="CG528" s="82">
        <v>12.675</v>
      </c>
      <c r="CH528" s="79">
        <v>0</v>
      </c>
      <c r="CI528" s="80">
        <v>0</v>
      </c>
      <c r="CJ528" s="79">
        <v>0</v>
      </c>
      <c r="CK528" s="80">
        <v>0</v>
      </c>
      <c r="CL528" s="91">
        <v>2.47</v>
      </c>
      <c r="CM528" s="83">
        <v>2.815</v>
      </c>
      <c r="CN528" s="79">
        <v>0</v>
      </c>
      <c r="CO528" s="82">
        <v>3.315</v>
      </c>
    </row>
    <row r="529" spans="1:93" ht="12.75" hidden="1">
      <c r="A529" s="38" t="s">
        <v>185</v>
      </c>
      <c r="B529" s="1" t="s">
        <v>188</v>
      </c>
      <c r="C529" s="65" t="s">
        <v>162</v>
      </c>
      <c r="D529" s="79">
        <v>0</v>
      </c>
      <c r="E529" s="80">
        <v>4</v>
      </c>
      <c r="F529" s="79">
        <v>0</v>
      </c>
      <c r="G529" s="80">
        <v>0</v>
      </c>
      <c r="H529" s="79">
        <v>0</v>
      </c>
      <c r="I529" s="80">
        <v>7</v>
      </c>
      <c r="J529" s="79">
        <v>4</v>
      </c>
      <c r="K529" s="80">
        <v>2</v>
      </c>
      <c r="L529" s="79">
        <v>4</v>
      </c>
      <c r="M529" s="80">
        <v>4</v>
      </c>
      <c r="N529" s="79">
        <v>0</v>
      </c>
      <c r="O529" s="80">
        <v>12</v>
      </c>
      <c r="P529" s="79">
        <v>61</v>
      </c>
      <c r="Q529" s="98">
        <v>62</v>
      </c>
      <c r="R529" s="79">
        <v>2</v>
      </c>
      <c r="S529" s="80">
        <v>13</v>
      </c>
      <c r="T529" s="90">
        <v>4</v>
      </c>
      <c r="U529" s="176" t="s">
        <v>158</v>
      </c>
      <c r="V529" s="79">
        <v>0</v>
      </c>
      <c r="W529" s="80">
        <v>7</v>
      </c>
      <c r="X529" s="79">
        <v>30</v>
      </c>
      <c r="Y529" s="80">
        <v>24</v>
      </c>
      <c r="Z529" s="79">
        <v>0</v>
      </c>
      <c r="AA529" s="80">
        <v>7</v>
      </c>
      <c r="AB529" s="79">
        <v>2</v>
      </c>
      <c r="AC529" s="80">
        <v>2</v>
      </c>
      <c r="AD529" s="37">
        <v>0</v>
      </c>
      <c r="AE529" s="80">
        <v>2</v>
      </c>
      <c r="AF529" s="79">
        <v>0</v>
      </c>
      <c r="AG529" s="80">
        <v>9</v>
      </c>
      <c r="AH529" s="79">
        <v>0</v>
      </c>
      <c r="AI529" s="80">
        <v>6</v>
      </c>
      <c r="AJ529" s="79">
        <v>4</v>
      </c>
      <c r="AK529" s="80">
        <v>17</v>
      </c>
      <c r="AL529" s="79">
        <v>0</v>
      </c>
      <c r="AM529" s="80">
        <v>3</v>
      </c>
      <c r="AN529" s="79">
        <v>0</v>
      </c>
      <c r="AO529" s="80">
        <v>0</v>
      </c>
      <c r="AP529" s="79">
        <v>4</v>
      </c>
      <c r="AQ529" s="80">
        <v>12</v>
      </c>
      <c r="AR529" s="79">
        <v>0</v>
      </c>
      <c r="AS529" s="80">
        <v>0</v>
      </c>
      <c r="AT529" s="79">
        <v>0</v>
      </c>
      <c r="AU529" s="176" t="s">
        <v>15</v>
      </c>
      <c r="AV529" s="79">
        <v>0</v>
      </c>
      <c r="AW529" s="176">
        <v>4</v>
      </c>
      <c r="AX529" s="79">
        <v>2</v>
      </c>
      <c r="AY529" s="80">
        <v>2</v>
      </c>
      <c r="AZ529" s="79">
        <v>4</v>
      </c>
      <c r="BA529" s="80">
        <v>3</v>
      </c>
      <c r="BB529" s="79">
        <v>51</v>
      </c>
      <c r="BC529" s="80">
        <v>43</v>
      </c>
      <c r="BD529" s="79">
        <v>30</v>
      </c>
      <c r="BE529" s="80">
        <v>12</v>
      </c>
      <c r="BF529" s="79">
        <v>52</v>
      </c>
      <c r="BG529" s="80">
        <v>52</v>
      </c>
      <c r="BH529" s="79">
        <v>42</v>
      </c>
      <c r="BI529" s="80">
        <v>44</v>
      </c>
      <c r="BJ529" s="79">
        <v>38</v>
      </c>
      <c r="BK529" s="80">
        <v>25</v>
      </c>
      <c r="BL529" s="79">
        <v>26</v>
      </c>
      <c r="BM529" s="80">
        <v>25</v>
      </c>
      <c r="BN529" s="79">
        <v>13</v>
      </c>
      <c r="BO529" s="80">
        <v>14</v>
      </c>
      <c r="BP529" s="79">
        <v>0</v>
      </c>
      <c r="BQ529" s="80">
        <v>44</v>
      </c>
      <c r="BR529" s="79">
        <v>13</v>
      </c>
      <c r="BS529" s="80">
        <v>12</v>
      </c>
      <c r="BT529" s="79">
        <v>16</v>
      </c>
      <c r="BU529" s="80">
        <v>20</v>
      </c>
      <c r="BV529" s="79">
        <v>43</v>
      </c>
      <c r="BW529" s="80">
        <v>61</v>
      </c>
      <c r="BX529" s="79">
        <v>42</v>
      </c>
      <c r="BY529" s="80">
        <v>40</v>
      </c>
      <c r="BZ529" s="79">
        <v>15</v>
      </c>
      <c r="CA529" s="80">
        <v>12</v>
      </c>
      <c r="CB529" s="79">
        <v>5</v>
      </c>
      <c r="CC529" s="176" t="s">
        <v>643</v>
      </c>
      <c r="CD529" s="79">
        <f>5+10</f>
        <v>15</v>
      </c>
      <c r="CE529" s="176" t="s">
        <v>194</v>
      </c>
      <c r="CF529" s="79">
        <v>2</v>
      </c>
      <c r="CG529" s="80">
        <v>4</v>
      </c>
      <c r="CH529" s="79">
        <v>0</v>
      </c>
      <c r="CI529" s="80">
        <v>0</v>
      </c>
      <c r="CJ529" s="81" t="s">
        <v>16</v>
      </c>
      <c r="CK529" s="83">
        <v>13</v>
      </c>
      <c r="CL529" s="90">
        <v>4</v>
      </c>
      <c r="CM529" s="80">
        <v>12</v>
      </c>
      <c r="CN529" s="79">
        <v>6</v>
      </c>
      <c r="CO529" s="80">
        <v>12</v>
      </c>
    </row>
    <row r="530" spans="1:93" ht="12.75" hidden="1">
      <c r="A530" s="39"/>
      <c r="B530" s="2"/>
      <c r="C530" s="66" t="s">
        <v>148</v>
      </c>
      <c r="D530" s="79">
        <v>0</v>
      </c>
      <c r="E530" s="82">
        <v>5.371</v>
      </c>
      <c r="F530" s="79">
        <v>0</v>
      </c>
      <c r="G530" s="80">
        <v>0</v>
      </c>
      <c r="H530" s="79">
        <v>0</v>
      </c>
      <c r="I530" s="82">
        <v>3.617</v>
      </c>
      <c r="J530" s="81">
        <v>20</v>
      </c>
      <c r="K530" s="82">
        <v>6.602</v>
      </c>
      <c r="L530" s="81">
        <f>2*5+2*4</f>
        <v>18</v>
      </c>
      <c r="M530" s="82">
        <v>10.888</v>
      </c>
      <c r="N530" s="79">
        <v>0</v>
      </c>
      <c r="O530" s="82">
        <v>4.562</v>
      </c>
      <c r="P530" s="81">
        <v>38</v>
      </c>
      <c r="Q530" s="82">
        <v>40.85</v>
      </c>
      <c r="R530" s="81">
        <v>10</v>
      </c>
      <c r="S530" s="82">
        <v>5.082999999999999</v>
      </c>
      <c r="T530" s="91">
        <f>T529*0.75</f>
        <v>3</v>
      </c>
      <c r="U530" s="82">
        <v>13.075</v>
      </c>
      <c r="V530" s="79">
        <v>0</v>
      </c>
      <c r="W530" s="82">
        <v>2.05</v>
      </c>
      <c r="X530" s="81">
        <f>X529*0.75</f>
        <v>22.5</v>
      </c>
      <c r="Y530" s="82">
        <v>8.647</v>
      </c>
      <c r="Z530" s="79">
        <v>0</v>
      </c>
      <c r="AA530" s="82">
        <v>1.841</v>
      </c>
      <c r="AB530" s="81">
        <f>AB529*6</f>
        <v>12</v>
      </c>
      <c r="AC530" s="82">
        <v>10.896</v>
      </c>
      <c r="AD530" s="37">
        <v>0</v>
      </c>
      <c r="AE530" s="82">
        <v>0.492</v>
      </c>
      <c r="AF530" s="79">
        <v>0</v>
      </c>
      <c r="AG530" s="82">
        <v>3.315</v>
      </c>
      <c r="AH530" s="79">
        <v>0</v>
      </c>
      <c r="AI530" s="82">
        <v>8.771</v>
      </c>
      <c r="AJ530" s="81">
        <f>2*5+2*4</f>
        <v>18</v>
      </c>
      <c r="AK530" s="82">
        <v>26.896</v>
      </c>
      <c r="AL530" s="79">
        <v>0</v>
      </c>
      <c r="AM530" s="82">
        <v>1.498</v>
      </c>
      <c r="AN530" s="79">
        <v>0</v>
      </c>
      <c r="AO530" s="82">
        <v>0</v>
      </c>
      <c r="AP530" s="81">
        <f>2*5+2*4</f>
        <v>18</v>
      </c>
      <c r="AQ530" s="82">
        <v>25.478</v>
      </c>
      <c r="AR530" s="79">
        <v>0</v>
      </c>
      <c r="AS530" s="82">
        <v>0</v>
      </c>
      <c r="AT530" s="79">
        <v>0</v>
      </c>
      <c r="AU530" s="176" t="s">
        <v>987</v>
      </c>
      <c r="AV530" s="79">
        <v>0</v>
      </c>
      <c r="AW530" s="176">
        <v>1.92</v>
      </c>
      <c r="AX530" s="81">
        <f>AX529*6</f>
        <v>12</v>
      </c>
      <c r="AY530" s="83">
        <v>8.514</v>
      </c>
      <c r="AZ530" s="81">
        <v>20</v>
      </c>
      <c r="BA530" s="83">
        <v>12.159</v>
      </c>
      <c r="BB530" s="81">
        <v>76</v>
      </c>
      <c r="BC530" s="82">
        <v>90.101</v>
      </c>
      <c r="BD530" s="81">
        <v>25.6</v>
      </c>
      <c r="BE530" s="82">
        <v>14.64</v>
      </c>
      <c r="BF530" s="81">
        <v>37.1</v>
      </c>
      <c r="BG530" s="82">
        <v>44.608</v>
      </c>
      <c r="BH530" s="81">
        <v>33</v>
      </c>
      <c r="BI530" s="82">
        <v>36.383</v>
      </c>
      <c r="BJ530" s="81">
        <v>33.75</v>
      </c>
      <c r="BK530" s="82">
        <v>22.557</v>
      </c>
      <c r="BL530" s="95">
        <v>19.25</v>
      </c>
      <c r="BM530" s="82">
        <v>19.891</v>
      </c>
      <c r="BN530" s="81">
        <v>21</v>
      </c>
      <c r="BO530" s="82">
        <v>13.062</v>
      </c>
      <c r="BP530" s="79">
        <v>0</v>
      </c>
      <c r="BQ530" s="82">
        <v>28.534</v>
      </c>
      <c r="BR530" s="81">
        <v>20.5</v>
      </c>
      <c r="BS530" s="82">
        <v>4.565</v>
      </c>
      <c r="BT530" s="81">
        <v>34.5</v>
      </c>
      <c r="BU530" s="82">
        <v>37.783</v>
      </c>
      <c r="BV530" s="81">
        <v>46.75</v>
      </c>
      <c r="BW530" s="82">
        <v>43.267</v>
      </c>
      <c r="BX530" s="81">
        <v>22.5</v>
      </c>
      <c r="BY530" s="82">
        <v>20.254</v>
      </c>
      <c r="BZ530" s="81">
        <v>6.75</v>
      </c>
      <c r="CA530" s="82">
        <v>5.824</v>
      </c>
      <c r="CB530" s="81">
        <f>2*4+3*5</f>
        <v>23</v>
      </c>
      <c r="CC530" s="176" t="s">
        <v>644</v>
      </c>
      <c r="CD530" s="81">
        <v>8.25</v>
      </c>
      <c r="CE530" s="176" t="s">
        <v>996</v>
      </c>
      <c r="CF530" s="81">
        <f>CF529*5</f>
        <v>10</v>
      </c>
      <c r="CG530" s="83">
        <v>8.361</v>
      </c>
      <c r="CH530" s="79">
        <v>0</v>
      </c>
      <c r="CI530" s="80">
        <v>0</v>
      </c>
      <c r="CJ530" s="81">
        <f>2*4+4*5</f>
        <v>28</v>
      </c>
      <c r="CK530" s="83">
        <v>26.444</v>
      </c>
      <c r="CL530" s="91">
        <f>2*4+2*5</f>
        <v>18</v>
      </c>
      <c r="CM530" s="82">
        <v>19.481</v>
      </c>
      <c r="CN530" s="81">
        <f>4*2+4*5</f>
        <v>28</v>
      </c>
      <c r="CO530" s="82">
        <v>34.744</v>
      </c>
    </row>
    <row r="531" spans="1:93" ht="12.75" hidden="1">
      <c r="A531" s="38" t="s">
        <v>187</v>
      </c>
      <c r="B531" s="1" t="s">
        <v>190</v>
      </c>
      <c r="C531" s="65" t="s">
        <v>177</v>
      </c>
      <c r="D531" s="79">
        <v>0</v>
      </c>
      <c r="E531" s="80">
        <v>15</v>
      </c>
      <c r="F531" s="79">
        <v>0</v>
      </c>
      <c r="G531" s="80">
        <v>12</v>
      </c>
      <c r="H531" s="79">
        <v>0</v>
      </c>
      <c r="I531" s="80">
        <v>40</v>
      </c>
      <c r="J531" s="79">
        <v>0</v>
      </c>
      <c r="K531" s="80">
        <v>0</v>
      </c>
      <c r="L531" s="79">
        <v>0</v>
      </c>
      <c r="M531" s="80">
        <v>5</v>
      </c>
      <c r="N531" s="79">
        <v>0</v>
      </c>
      <c r="O531" s="98">
        <v>23.5</v>
      </c>
      <c r="P531" s="79">
        <v>0</v>
      </c>
      <c r="Q531" s="98">
        <v>6.5</v>
      </c>
      <c r="R531" s="79">
        <v>0</v>
      </c>
      <c r="S531" s="80">
        <v>13</v>
      </c>
      <c r="T531" s="90">
        <v>0</v>
      </c>
      <c r="U531" s="98">
        <v>14.4</v>
      </c>
      <c r="V531" s="79">
        <v>0</v>
      </c>
      <c r="W531" s="98">
        <v>1.5</v>
      </c>
      <c r="X531" s="79">
        <v>0</v>
      </c>
      <c r="Y531" s="98">
        <v>0.5</v>
      </c>
      <c r="Z531" s="79">
        <v>0</v>
      </c>
      <c r="AA531" s="80">
        <v>30</v>
      </c>
      <c r="AB531" s="79">
        <v>0</v>
      </c>
      <c r="AC531" s="80">
        <v>0</v>
      </c>
      <c r="AD531" s="37">
        <v>0</v>
      </c>
      <c r="AE531" s="80">
        <v>0</v>
      </c>
      <c r="AF531" s="79">
        <v>0</v>
      </c>
      <c r="AG531" s="176">
        <v>14.5</v>
      </c>
      <c r="AH531" s="79">
        <v>0</v>
      </c>
      <c r="AI531" s="80">
        <v>0</v>
      </c>
      <c r="AJ531" s="79">
        <v>0</v>
      </c>
      <c r="AK531" s="98">
        <v>10</v>
      </c>
      <c r="AL531" s="79">
        <v>0</v>
      </c>
      <c r="AM531" s="80">
        <v>0</v>
      </c>
      <c r="AN531" s="79">
        <v>0</v>
      </c>
      <c r="AO531" s="176" t="s">
        <v>555</v>
      </c>
      <c r="AP531" s="79">
        <v>0</v>
      </c>
      <c r="AQ531" s="176">
        <v>49.5</v>
      </c>
      <c r="AR531" s="79">
        <v>0</v>
      </c>
      <c r="AS531" s="80">
        <v>1</v>
      </c>
      <c r="AT531" s="79">
        <v>30</v>
      </c>
      <c r="AU531" s="80">
        <v>49</v>
      </c>
      <c r="AV531" s="79">
        <v>0</v>
      </c>
      <c r="AW531" s="80">
        <v>0</v>
      </c>
      <c r="AX531" s="79">
        <v>0</v>
      </c>
      <c r="AY531" s="80">
        <v>26</v>
      </c>
      <c r="AZ531" s="79">
        <v>0</v>
      </c>
      <c r="BA531" s="80">
        <v>5</v>
      </c>
      <c r="BB531" s="79">
        <v>0</v>
      </c>
      <c r="BC531" s="98">
        <v>68</v>
      </c>
      <c r="BD531" s="79">
        <v>0</v>
      </c>
      <c r="BE531" s="80">
        <v>0</v>
      </c>
      <c r="BF531" s="79">
        <v>0</v>
      </c>
      <c r="BG531" s="80">
        <v>9</v>
      </c>
      <c r="BH531" s="79">
        <v>0</v>
      </c>
      <c r="BI531" s="176">
        <v>2</v>
      </c>
      <c r="BJ531" s="79">
        <v>0</v>
      </c>
      <c r="BK531" s="176">
        <v>2</v>
      </c>
      <c r="BL531" s="79">
        <v>0</v>
      </c>
      <c r="BM531" s="176">
        <v>2</v>
      </c>
      <c r="BN531" s="79">
        <v>0</v>
      </c>
      <c r="BO531" s="80">
        <v>0</v>
      </c>
      <c r="BP531" s="79">
        <v>0</v>
      </c>
      <c r="BQ531" s="98">
        <v>2</v>
      </c>
      <c r="BR531" s="79">
        <v>0</v>
      </c>
      <c r="BS531" s="80">
        <v>0</v>
      </c>
      <c r="BT531" s="79">
        <v>0</v>
      </c>
      <c r="BU531" s="83">
        <v>6</v>
      </c>
      <c r="BV531" s="79">
        <v>0</v>
      </c>
      <c r="BW531" s="80">
        <v>53</v>
      </c>
      <c r="BX531" s="79">
        <v>0</v>
      </c>
      <c r="BY531" s="80">
        <v>20</v>
      </c>
      <c r="BZ531" s="79">
        <v>0</v>
      </c>
      <c r="CA531" s="80">
        <v>28</v>
      </c>
      <c r="CB531" s="79">
        <v>20</v>
      </c>
      <c r="CC531" s="176" t="s">
        <v>191</v>
      </c>
      <c r="CD531" s="79">
        <v>0</v>
      </c>
      <c r="CE531" s="83">
        <v>78.8</v>
      </c>
      <c r="CF531" s="79">
        <v>0</v>
      </c>
      <c r="CG531" s="80">
        <v>0</v>
      </c>
      <c r="CH531" s="79">
        <v>0</v>
      </c>
      <c r="CI531" s="80">
        <v>0</v>
      </c>
      <c r="CJ531" s="79">
        <v>0</v>
      </c>
      <c r="CK531" s="80">
        <v>2</v>
      </c>
      <c r="CL531" s="90">
        <v>0</v>
      </c>
      <c r="CM531" s="80">
        <v>0</v>
      </c>
      <c r="CN531" s="79">
        <v>20</v>
      </c>
      <c r="CO531" s="80">
        <v>21</v>
      </c>
    </row>
    <row r="532" spans="1:93" ht="12.75" hidden="1">
      <c r="A532" s="39"/>
      <c r="B532" s="2"/>
      <c r="C532" s="66" t="s">
        <v>148</v>
      </c>
      <c r="D532" s="79">
        <v>0</v>
      </c>
      <c r="E532" s="176">
        <v>1.246</v>
      </c>
      <c r="F532" s="79">
        <v>0</v>
      </c>
      <c r="G532" s="82">
        <v>0.964</v>
      </c>
      <c r="H532" s="79">
        <v>0</v>
      </c>
      <c r="I532" s="82">
        <v>2.891</v>
      </c>
      <c r="J532" s="79">
        <v>0</v>
      </c>
      <c r="K532" s="80">
        <v>0</v>
      </c>
      <c r="L532" s="79">
        <v>0</v>
      </c>
      <c r="M532" s="80">
        <v>0.401</v>
      </c>
      <c r="N532" s="79">
        <v>0</v>
      </c>
      <c r="O532" s="82">
        <v>1.723</v>
      </c>
      <c r="P532" s="79">
        <v>0</v>
      </c>
      <c r="Q532" s="82">
        <v>0.293</v>
      </c>
      <c r="R532" s="79">
        <v>0</v>
      </c>
      <c r="S532" s="176">
        <v>5.083</v>
      </c>
      <c r="T532" s="90">
        <v>0</v>
      </c>
      <c r="U532" s="82">
        <v>1.041</v>
      </c>
      <c r="V532" s="79">
        <v>0</v>
      </c>
      <c r="W532" s="82">
        <v>0.189</v>
      </c>
      <c r="X532" s="79">
        <v>0</v>
      </c>
      <c r="Y532" s="82">
        <v>0.04</v>
      </c>
      <c r="Z532" s="79">
        <v>0</v>
      </c>
      <c r="AA532" s="82">
        <v>3.606</v>
      </c>
      <c r="AB532" s="79">
        <v>0</v>
      </c>
      <c r="AC532" s="80">
        <v>0</v>
      </c>
      <c r="AD532" s="37">
        <v>0</v>
      </c>
      <c r="AE532" s="80">
        <v>0</v>
      </c>
      <c r="AF532" s="79">
        <v>0</v>
      </c>
      <c r="AG532" s="82">
        <v>1.1520000000000001</v>
      </c>
      <c r="AH532" s="79">
        <v>0</v>
      </c>
      <c r="AI532" s="80">
        <v>0</v>
      </c>
      <c r="AJ532" s="79">
        <v>0</v>
      </c>
      <c r="AK532" s="82">
        <v>0.783</v>
      </c>
      <c r="AL532" s="79">
        <v>0</v>
      </c>
      <c r="AM532" s="80">
        <v>0</v>
      </c>
      <c r="AN532" s="79">
        <v>0</v>
      </c>
      <c r="AO532" s="176" t="s">
        <v>660</v>
      </c>
      <c r="AP532" s="79">
        <v>0</v>
      </c>
      <c r="AQ532" s="176">
        <v>3.6470000000000002</v>
      </c>
      <c r="AR532" s="79">
        <v>0</v>
      </c>
      <c r="AS532" s="82">
        <v>0.271</v>
      </c>
      <c r="AT532" s="81">
        <f>AT531*0.078</f>
        <v>2.34</v>
      </c>
      <c r="AU532" s="82">
        <v>8.43</v>
      </c>
      <c r="AV532" s="79">
        <v>0</v>
      </c>
      <c r="AW532" s="80">
        <v>0</v>
      </c>
      <c r="AX532" s="79">
        <v>0</v>
      </c>
      <c r="AY532" s="82">
        <v>3.122</v>
      </c>
      <c r="AZ532" s="79">
        <v>0</v>
      </c>
      <c r="BA532" s="80">
        <v>0.401</v>
      </c>
      <c r="BB532" s="79">
        <v>0</v>
      </c>
      <c r="BC532" s="82">
        <v>5.589</v>
      </c>
      <c r="BD532" s="79">
        <v>0</v>
      </c>
      <c r="BE532" s="80">
        <v>0</v>
      </c>
      <c r="BF532" s="79">
        <v>0</v>
      </c>
      <c r="BG532" s="82">
        <v>0.718</v>
      </c>
      <c r="BH532" s="79">
        <v>0</v>
      </c>
      <c r="BI532" s="176">
        <v>0.16</v>
      </c>
      <c r="BJ532" s="79">
        <v>0</v>
      </c>
      <c r="BK532" s="176">
        <v>0.16</v>
      </c>
      <c r="BL532" s="79">
        <v>0</v>
      </c>
      <c r="BM532" s="176">
        <v>0.16</v>
      </c>
      <c r="BN532" s="79">
        <v>0</v>
      </c>
      <c r="BO532" s="80">
        <v>0</v>
      </c>
      <c r="BP532" s="79">
        <v>0</v>
      </c>
      <c r="BQ532" s="82">
        <v>0.16</v>
      </c>
      <c r="BR532" s="79">
        <v>0</v>
      </c>
      <c r="BS532" s="80">
        <v>0</v>
      </c>
      <c r="BT532" s="79">
        <v>0</v>
      </c>
      <c r="BU532" s="82">
        <v>0.47700000000000004</v>
      </c>
      <c r="BV532" s="79">
        <v>0</v>
      </c>
      <c r="BW532" s="82">
        <v>4.043</v>
      </c>
      <c r="BX532" s="79">
        <v>0</v>
      </c>
      <c r="BY532" s="82">
        <v>1.442</v>
      </c>
      <c r="BZ532" s="79">
        <v>0</v>
      </c>
      <c r="CA532" s="82">
        <v>2.253</v>
      </c>
      <c r="CB532" s="81">
        <v>1.6</v>
      </c>
      <c r="CC532" s="176" t="s">
        <v>1006</v>
      </c>
      <c r="CD532" s="79">
        <v>0</v>
      </c>
      <c r="CE532" s="82">
        <v>6.585</v>
      </c>
      <c r="CF532" s="79">
        <v>0</v>
      </c>
      <c r="CG532" s="80">
        <v>0</v>
      </c>
      <c r="CH532" s="79">
        <v>0</v>
      </c>
      <c r="CI532" s="80">
        <v>0</v>
      </c>
      <c r="CJ532" s="79">
        <v>0</v>
      </c>
      <c r="CK532" s="82">
        <v>0.156</v>
      </c>
      <c r="CL532" s="90">
        <v>0</v>
      </c>
      <c r="CM532" s="80">
        <v>0</v>
      </c>
      <c r="CN532" s="81">
        <v>1.6</v>
      </c>
      <c r="CO532" s="176" t="s">
        <v>1008</v>
      </c>
    </row>
    <row r="533" spans="1:93" ht="12.75" hidden="1">
      <c r="A533" s="38" t="s">
        <v>189</v>
      </c>
      <c r="B533" s="1" t="s">
        <v>192</v>
      </c>
      <c r="C533" s="65" t="s">
        <v>162</v>
      </c>
      <c r="D533" s="79">
        <v>0</v>
      </c>
      <c r="E533" s="80">
        <v>6</v>
      </c>
      <c r="F533" s="79">
        <v>0</v>
      </c>
      <c r="G533" s="80">
        <v>9</v>
      </c>
      <c r="H533" s="79">
        <v>0</v>
      </c>
      <c r="I533" s="80">
        <v>7</v>
      </c>
      <c r="J533" s="79">
        <v>0</v>
      </c>
      <c r="K533" s="80">
        <v>9</v>
      </c>
      <c r="L533" s="79">
        <v>0</v>
      </c>
      <c r="M533" s="80">
        <v>11</v>
      </c>
      <c r="N533" s="79">
        <v>0</v>
      </c>
      <c r="O533" s="80">
        <v>11</v>
      </c>
      <c r="P533" s="79">
        <v>0</v>
      </c>
      <c r="Q533" s="80">
        <v>12</v>
      </c>
      <c r="R533" s="79">
        <v>0</v>
      </c>
      <c r="S533" s="80">
        <v>3</v>
      </c>
      <c r="T533" s="90">
        <v>0</v>
      </c>
      <c r="U533" s="176">
        <v>8</v>
      </c>
      <c r="V533" s="79">
        <v>0</v>
      </c>
      <c r="W533" s="98">
        <v>12</v>
      </c>
      <c r="X533" s="79">
        <v>0</v>
      </c>
      <c r="Y533" s="80">
        <v>10</v>
      </c>
      <c r="Z533" s="79">
        <v>0</v>
      </c>
      <c r="AA533" s="98">
        <v>1</v>
      </c>
      <c r="AB533" s="79">
        <v>0</v>
      </c>
      <c r="AC533" s="238">
        <v>1</v>
      </c>
      <c r="AD533" s="37">
        <v>0</v>
      </c>
      <c r="AE533" s="98">
        <v>2</v>
      </c>
      <c r="AF533" s="79">
        <v>0</v>
      </c>
      <c r="AG533" s="80">
        <v>3</v>
      </c>
      <c r="AH533" s="79">
        <v>0</v>
      </c>
      <c r="AI533" s="80">
        <v>3</v>
      </c>
      <c r="AJ533" s="79">
        <v>0</v>
      </c>
      <c r="AK533" s="80">
        <v>19</v>
      </c>
      <c r="AL533" s="79">
        <v>0</v>
      </c>
      <c r="AM533" s="80">
        <v>12</v>
      </c>
      <c r="AN533" s="79">
        <v>0</v>
      </c>
      <c r="AO533" s="80">
        <v>4</v>
      </c>
      <c r="AP533" s="79">
        <v>0</v>
      </c>
      <c r="AQ533" s="80">
        <v>2</v>
      </c>
      <c r="AR533" s="79">
        <v>0</v>
      </c>
      <c r="AS533" s="80">
        <v>9</v>
      </c>
      <c r="AT533" s="79">
        <v>0</v>
      </c>
      <c r="AU533" s="80">
        <v>12</v>
      </c>
      <c r="AV533" s="79">
        <v>0</v>
      </c>
      <c r="AW533" s="80">
        <v>4</v>
      </c>
      <c r="AX533" s="79">
        <v>0</v>
      </c>
      <c r="AY533" s="80">
        <v>4</v>
      </c>
      <c r="AZ533" s="79">
        <v>0</v>
      </c>
      <c r="BA533" s="80">
        <v>1</v>
      </c>
      <c r="BB533" s="79">
        <v>0</v>
      </c>
      <c r="BC533" s="80">
        <v>10</v>
      </c>
      <c r="BD533" s="79">
        <v>0</v>
      </c>
      <c r="BE533" s="80">
        <v>3</v>
      </c>
      <c r="BF533" s="79">
        <v>0</v>
      </c>
      <c r="BG533" s="80">
        <v>22</v>
      </c>
      <c r="BH533" s="79">
        <v>0</v>
      </c>
      <c r="BI533" s="80">
        <v>12</v>
      </c>
      <c r="BJ533" s="79">
        <v>0</v>
      </c>
      <c r="BK533" s="80">
        <v>23</v>
      </c>
      <c r="BL533" s="79">
        <v>0</v>
      </c>
      <c r="BM533" s="80">
        <v>11</v>
      </c>
      <c r="BN533" s="79">
        <v>0</v>
      </c>
      <c r="BO533" s="80">
        <v>1</v>
      </c>
      <c r="BP533" s="79">
        <v>0</v>
      </c>
      <c r="BQ533" s="80">
        <v>4</v>
      </c>
      <c r="BR533" s="79">
        <v>0</v>
      </c>
      <c r="BS533" s="80">
        <v>5</v>
      </c>
      <c r="BT533" s="79">
        <v>0</v>
      </c>
      <c r="BU533" s="80">
        <v>13</v>
      </c>
      <c r="BV533" s="79">
        <v>0</v>
      </c>
      <c r="BW533" s="80">
        <v>19</v>
      </c>
      <c r="BX533" s="79">
        <v>0</v>
      </c>
      <c r="BY533" s="80">
        <v>13</v>
      </c>
      <c r="BZ533" s="79">
        <v>0</v>
      </c>
      <c r="CA533" s="80">
        <v>11</v>
      </c>
      <c r="CB533" s="79">
        <v>0</v>
      </c>
      <c r="CC533" s="80">
        <v>9</v>
      </c>
      <c r="CD533" s="79">
        <v>0</v>
      </c>
      <c r="CE533" s="83">
        <v>31</v>
      </c>
      <c r="CF533" s="79">
        <v>0</v>
      </c>
      <c r="CG533" s="80">
        <v>5</v>
      </c>
      <c r="CH533" s="79">
        <v>0</v>
      </c>
      <c r="CI533" s="80">
        <v>0</v>
      </c>
      <c r="CJ533" s="79">
        <v>0</v>
      </c>
      <c r="CK533" s="80">
        <v>2</v>
      </c>
      <c r="CL533" s="90">
        <v>0</v>
      </c>
      <c r="CM533" s="80">
        <v>10</v>
      </c>
      <c r="CN533" s="79">
        <v>0</v>
      </c>
      <c r="CO533" s="80">
        <v>3</v>
      </c>
    </row>
    <row r="534" spans="1:93" ht="12.75" hidden="1">
      <c r="A534" s="39"/>
      <c r="B534" s="2" t="s">
        <v>193</v>
      </c>
      <c r="C534" s="66" t="s">
        <v>148</v>
      </c>
      <c r="D534" s="79">
        <v>0</v>
      </c>
      <c r="E534" s="82">
        <v>2.109</v>
      </c>
      <c r="F534" s="79">
        <v>0</v>
      </c>
      <c r="G534" s="82">
        <v>1.437</v>
      </c>
      <c r="H534" s="79">
        <v>0</v>
      </c>
      <c r="I534" s="82">
        <v>0.887</v>
      </c>
      <c r="J534" s="79">
        <v>0</v>
      </c>
      <c r="K534" s="82">
        <v>0.984</v>
      </c>
      <c r="L534" s="79">
        <v>0</v>
      </c>
      <c r="M534" s="82">
        <v>2.053</v>
      </c>
      <c r="N534" s="79">
        <v>0</v>
      </c>
      <c r="O534" s="82">
        <v>3.291</v>
      </c>
      <c r="P534" s="79">
        <v>0</v>
      </c>
      <c r="Q534" s="82">
        <v>2.525</v>
      </c>
      <c r="R534" s="79">
        <v>0</v>
      </c>
      <c r="S534" s="82">
        <v>1.337</v>
      </c>
      <c r="T534" s="90">
        <v>0</v>
      </c>
      <c r="U534" s="82">
        <v>7.911</v>
      </c>
      <c r="V534" s="79">
        <v>0</v>
      </c>
      <c r="W534" s="82">
        <v>0.978</v>
      </c>
      <c r="X534" s="79">
        <v>0</v>
      </c>
      <c r="Y534" s="82">
        <v>7.54</v>
      </c>
      <c r="Z534" s="79">
        <v>0</v>
      </c>
      <c r="AA534" s="82">
        <v>0.479</v>
      </c>
      <c r="AB534" s="79">
        <v>0</v>
      </c>
      <c r="AC534" s="238">
        <v>0</v>
      </c>
      <c r="AD534" s="37">
        <v>0</v>
      </c>
      <c r="AE534" s="82">
        <v>0.481</v>
      </c>
      <c r="AF534" s="79">
        <v>0</v>
      </c>
      <c r="AG534" s="82">
        <v>0.749</v>
      </c>
      <c r="AH534" s="79">
        <v>0</v>
      </c>
      <c r="AI534" s="82">
        <v>0.505</v>
      </c>
      <c r="AJ534" s="79">
        <v>0</v>
      </c>
      <c r="AK534" s="82">
        <v>12.68</v>
      </c>
      <c r="AL534" s="79">
        <v>0</v>
      </c>
      <c r="AM534" s="82">
        <v>4.6</v>
      </c>
      <c r="AN534" s="79">
        <v>0</v>
      </c>
      <c r="AO534" s="82">
        <v>3.246</v>
      </c>
      <c r="AP534" s="79">
        <v>0</v>
      </c>
      <c r="AQ534" s="82">
        <v>0.266</v>
      </c>
      <c r="AR534" s="79">
        <v>0</v>
      </c>
      <c r="AS534" s="82">
        <v>6.372</v>
      </c>
      <c r="AT534" s="79">
        <v>0</v>
      </c>
      <c r="AU534" s="82">
        <v>3.95</v>
      </c>
      <c r="AV534" s="79">
        <v>0</v>
      </c>
      <c r="AW534" s="82">
        <v>2.115</v>
      </c>
      <c r="AX534" s="79">
        <v>0</v>
      </c>
      <c r="AY534" s="82">
        <v>2.9130000000000003</v>
      </c>
      <c r="AZ534" s="79">
        <v>0</v>
      </c>
      <c r="BA534" s="82">
        <v>0.702</v>
      </c>
      <c r="BB534" s="79">
        <v>0</v>
      </c>
      <c r="BC534" s="82">
        <v>6.602</v>
      </c>
      <c r="BD534" s="79">
        <v>0</v>
      </c>
      <c r="BE534" s="82">
        <v>0.488</v>
      </c>
      <c r="BF534" s="79">
        <v>0</v>
      </c>
      <c r="BG534" s="82">
        <v>6.662</v>
      </c>
      <c r="BH534" s="79">
        <v>0</v>
      </c>
      <c r="BI534" s="82">
        <v>2.844</v>
      </c>
      <c r="BJ534" s="79">
        <v>0</v>
      </c>
      <c r="BK534" s="82">
        <v>11.816</v>
      </c>
      <c r="BL534" s="79">
        <v>0</v>
      </c>
      <c r="BM534" s="82">
        <v>4.767</v>
      </c>
      <c r="BN534" s="79">
        <v>0</v>
      </c>
      <c r="BO534" s="82">
        <v>0.137</v>
      </c>
      <c r="BP534" s="79">
        <v>0</v>
      </c>
      <c r="BQ534" s="82">
        <v>3.308</v>
      </c>
      <c r="BR534" s="79">
        <v>0</v>
      </c>
      <c r="BS534" s="82">
        <v>0.38</v>
      </c>
      <c r="BT534" s="79">
        <v>0</v>
      </c>
      <c r="BU534" s="82">
        <v>1.8840000000000003</v>
      </c>
      <c r="BV534" s="79">
        <v>0</v>
      </c>
      <c r="BW534" s="82">
        <v>3.632</v>
      </c>
      <c r="BX534" s="79">
        <v>0</v>
      </c>
      <c r="BY534" s="82">
        <v>3.7520000000000002</v>
      </c>
      <c r="BZ534" s="79">
        <v>0</v>
      </c>
      <c r="CA534" s="82">
        <v>2.07</v>
      </c>
      <c r="CB534" s="79">
        <v>0</v>
      </c>
      <c r="CC534" s="82">
        <v>3.049</v>
      </c>
      <c r="CD534" s="79">
        <v>0</v>
      </c>
      <c r="CE534" s="82">
        <v>5.249</v>
      </c>
      <c r="CF534" s="79">
        <v>0</v>
      </c>
      <c r="CG534" s="82">
        <v>2.176</v>
      </c>
      <c r="CH534" s="79">
        <v>0</v>
      </c>
      <c r="CI534" s="80">
        <v>0</v>
      </c>
      <c r="CJ534" s="79">
        <v>0</v>
      </c>
      <c r="CK534" s="82">
        <v>0.874</v>
      </c>
      <c r="CL534" s="90">
        <v>0</v>
      </c>
      <c r="CM534" s="82">
        <v>0.919</v>
      </c>
      <c r="CN534" s="79">
        <v>0</v>
      </c>
      <c r="CO534" s="82">
        <v>0.323</v>
      </c>
    </row>
    <row r="535" spans="1:93" ht="12.75" hidden="1">
      <c r="A535" s="38" t="s">
        <v>191</v>
      </c>
      <c r="B535" s="1" t="s">
        <v>195</v>
      </c>
      <c r="C535" s="65" t="s">
        <v>162</v>
      </c>
      <c r="D535" s="79">
        <v>0</v>
      </c>
      <c r="E535" s="80">
        <v>1</v>
      </c>
      <c r="F535" s="79">
        <v>0</v>
      </c>
      <c r="G535" s="80">
        <v>4</v>
      </c>
      <c r="H535" s="79">
        <v>0</v>
      </c>
      <c r="I535" s="80">
        <v>2</v>
      </c>
      <c r="J535" s="79">
        <v>0</v>
      </c>
      <c r="K535" s="80">
        <v>1</v>
      </c>
      <c r="L535" s="79">
        <v>0</v>
      </c>
      <c r="M535" s="80">
        <v>2</v>
      </c>
      <c r="N535" s="79">
        <v>0</v>
      </c>
      <c r="O535" s="80">
        <v>2</v>
      </c>
      <c r="P535" s="79">
        <v>0</v>
      </c>
      <c r="Q535" s="80">
        <v>2</v>
      </c>
      <c r="R535" s="79">
        <v>0</v>
      </c>
      <c r="S535" s="80">
        <v>3</v>
      </c>
      <c r="T535" s="90">
        <v>0</v>
      </c>
      <c r="U535" s="98">
        <v>2</v>
      </c>
      <c r="V535" s="79">
        <v>0</v>
      </c>
      <c r="W535" s="98">
        <v>2</v>
      </c>
      <c r="X535" s="79">
        <v>0</v>
      </c>
      <c r="Y535" s="80">
        <v>4</v>
      </c>
      <c r="Z535" s="79">
        <v>0</v>
      </c>
      <c r="AA535" s="80">
        <v>3</v>
      </c>
      <c r="AB535" s="79">
        <v>0</v>
      </c>
      <c r="AC535" s="80">
        <v>2</v>
      </c>
      <c r="AD535" s="37">
        <v>0</v>
      </c>
      <c r="AE535" s="80">
        <v>1</v>
      </c>
      <c r="AF535" s="79">
        <v>0</v>
      </c>
      <c r="AG535" s="80">
        <v>0</v>
      </c>
      <c r="AH535" s="79">
        <v>0</v>
      </c>
      <c r="AI535" s="80">
        <v>1</v>
      </c>
      <c r="AJ535" s="79">
        <v>0</v>
      </c>
      <c r="AK535" s="80">
        <v>1</v>
      </c>
      <c r="AL535" s="79">
        <v>0</v>
      </c>
      <c r="AM535" s="80">
        <v>3</v>
      </c>
      <c r="AN535" s="79">
        <v>0</v>
      </c>
      <c r="AO535" s="80">
        <v>7</v>
      </c>
      <c r="AP535" s="79">
        <v>0</v>
      </c>
      <c r="AQ535" s="80">
        <v>0</v>
      </c>
      <c r="AR535" s="79">
        <v>0</v>
      </c>
      <c r="AS535" s="98">
        <v>1</v>
      </c>
      <c r="AT535" s="79">
        <v>0</v>
      </c>
      <c r="AU535" s="80">
        <v>0</v>
      </c>
      <c r="AV535" s="79">
        <v>0</v>
      </c>
      <c r="AW535" s="80">
        <v>0</v>
      </c>
      <c r="AX535" s="79">
        <v>0</v>
      </c>
      <c r="AY535" s="80">
        <v>0</v>
      </c>
      <c r="AZ535" s="79">
        <v>0</v>
      </c>
      <c r="BA535" s="80">
        <v>0</v>
      </c>
      <c r="BB535" s="79">
        <v>0</v>
      </c>
      <c r="BC535" s="80">
        <v>140</v>
      </c>
      <c r="BD535" s="79">
        <v>0</v>
      </c>
      <c r="BE535" s="80">
        <v>1</v>
      </c>
      <c r="BF535" s="79">
        <v>0</v>
      </c>
      <c r="BG535" s="80">
        <v>0</v>
      </c>
      <c r="BH535" s="79">
        <v>0</v>
      </c>
      <c r="BI535" s="80">
        <v>0</v>
      </c>
      <c r="BJ535" s="79">
        <v>0</v>
      </c>
      <c r="BK535" s="176" t="s">
        <v>8</v>
      </c>
      <c r="BL535" s="79">
        <v>0</v>
      </c>
      <c r="BM535" s="80">
        <v>0</v>
      </c>
      <c r="BN535" s="79">
        <v>0</v>
      </c>
      <c r="BO535" s="80">
        <v>0</v>
      </c>
      <c r="BP535" s="79">
        <v>0</v>
      </c>
      <c r="BQ535" s="80">
        <v>34</v>
      </c>
      <c r="BR535" s="79">
        <v>0</v>
      </c>
      <c r="BS535" s="80">
        <v>7</v>
      </c>
      <c r="BT535" s="79">
        <v>0</v>
      </c>
      <c r="BU535" s="80">
        <v>6</v>
      </c>
      <c r="BV535" s="79">
        <v>0</v>
      </c>
      <c r="BW535" s="80">
        <v>123</v>
      </c>
      <c r="BX535" s="79">
        <v>0</v>
      </c>
      <c r="BY535" s="80">
        <v>70</v>
      </c>
      <c r="BZ535" s="79">
        <v>0</v>
      </c>
      <c r="CA535" s="80">
        <v>2</v>
      </c>
      <c r="CB535" s="79">
        <v>0</v>
      </c>
      <c r="CC535" s="176" t="s">
        <v>15</v>
      </c>
      <c r="CD535" s="79">
        <v>0</v>
      </c>
      <c r="CE535" s="80">
        <v>51</v>
      </c>
      <c r="CF535" s="79">
        <v>0</v>
      </c>
      <c r="CG535" s="80">
        <v>1</v>
      </c>
      <c r="CH535" s="79">
        <v>0</v>
      </c>
      <c r="CI535" s="80">
        <v>18</v>
      </c>
      <c r="CJ535" s="79">
        <v>0</v>
      </c>
      <c r="CK535" s="80">
        <v>18</v>
      </c>
      <c r="CL535" s="90">
        <v>0</v>
      </c>
      <c r="CM535" s="80">
        <v>9</v>
      </c>
      <c r="CN535" s="79">
        <v>0</v>
      </c>
      <c r="CO535" s="80">
        <v>5</v>
      </c>
    </row>
    <row r="536" spans="1:93" ht="12.75" hidden="1">
      <c r="A536" s="39"/>
      <c r="B536" s="2"/>
      <c r="C536" s="66" t="s">
        <v>148</v>
      </c>
      <c r="D536" s="79">
        <v>0</v>
      </c>
      <c r="E536" s="80">
        <v>2.991</v>
      </c>
      <c r="F536" s="79">
        <v>0</v>
      </c>
      <c r="G536" s="82">
        <v>4.083</v>
      </c>
      <c r="H536" s="79">
        <v>0</v>
      </c>
      <c r="I536" s="82">
        <v>0.172</v>
      </c>
      <c r="J536" s="79">
        <v>0</v>
      </c>
      <c r="K536" s="82">
        <v>1.057</v>
      </c>
      <c r="L536" s="79">
        <v>0</v>
      </c>
      <c r="M536" s="176" t="s">
        <v>976</v>
      </c>
      <c r="N536" s="79">
        <v>0</v>
      </c>
      <c r="O536" s="82">
        <v>0.172</v>
      </c>
      <c r="P536" s="79">
        <v>0</v>
      </c>
      <c r="Q536" s="82">
        <v>4.207</v>
      </c>
      <c r="R536" s="79">
        <v>0</v>
      </c>
      <c r="S536" s="82">
        <v>6.776</v>
      </c>
      <c r="T536" s="90">
        <v>0</v>
      </c>
      <c r="U536" s="82">
        <v>0.172</v>
      </c>
      <c r="V536" s="79">
        <v>0</v>
      </c>
      <c r="W536" s="82">
        <v>0.172</v>
      </c>
      <c r="X536" s="79">
        <v>0</v>
      </c>
      <c r="Y536" s="82">
        <v>12.026</v>
      </c>
      <c r="Z536" s="79">
        <v>0</v>
      </c>
      <c r="AA536" s="82">
        <v>0.26</v>
      </c>
      <c r="AB536" s="79">
        <v>0</v>
      </c>
      <c r="AC536" s="82">
        <v>4.072</v>
      </c>
      <c r="AD536" s="37">
        <v>0</v>
      </c>
      <c r="AE536" s="176">
        <v>2.991</v>
      </c>
      <c r="AF536" s="79">
        <v>0</v>
      </c>
      <c r="AG536" s="80">
        <v>0</v>
      </c>
      <c r="AH536" s="79">
        <v>0</v>
      </c>
      <c r="AI536" s="82">
        <v>3.016</v>
      </c>
      <c r="AJ536" s="79">
        <v>0</v>
      </c>
      <c r="AK536" s="82">
        <v>0.088</v>
      </c>
      <c r="AL536" s="79">
        <v>0</v>
      </c>
      <c r="AM536" s="82">
        <v>0.26</v>
      </c>
      <c r="AN536" s="79">
        <v>0</v>
      </c>
      <c r="AO536" s="82">
        <v>9.431</v>
      </c>
      <c r="AP536" s="79">
        <v>0</v>
      </c>
      <c r="AQ536" s="80">
        <v>0</v>
      </c>
      <c r="AR536" s="79">
        <v>0</v>
      </c>
      <c r="AS536" s="82">
        <v>3.004</v>
      </c>
      <c r="AT536" s="79">
        <v>0</v>
      </c>
      <c r="AU536" s="80">
        <v>0</v>
      </c>
      <c r="AV536" s="79">
        <v>0</v>
      </c>
      <c r="AW536" s="80">
        <v>0</v>
      </c>
      <c r="AX536" s="79">
        <v>0</v>
      </c>
      <c r="AY536" s="80">
        <v>0</v>
      </c>
      <c r="AZ536" s="79">
        <v>0</v>
      </c>
      <c r="BA536" s="80">
        <v>0</v>
      </c>
      <c r="BB536" s="79">
        <v>0</v>
      </c>
      <c r="BC536" s="82">
        <v>62.049</v>
      </c>
      <c r="BD536" s="79">
        <v>0</v>
      </c>
      <c r="BE536" s="176">
        <v>1.639</v>
      </c>
      <c r="BF536" s="79">
        <v>0</v>
      </c>
      <c r="BG536" s="80">
        <v>0</v>
      </c>
      <c r="BH536" s="79">
        <v>0</v>
      </c>
      <c r="BI536" s="80">
        <v>0</v>
      </c>
      <c r="BJ536" s="79">
        <v>0</v>
      </c>
      <c r="BK536" s="176" t="s">
        <v>1005</v>
      </c>
      <c r="BL536" s="79">
        <v>0</v>
      </c>
      <c r="BM536" s="80">
        <v>0</v>
      </c>
      <c r="BN536" s="79">
        <v>0</v>
      </c>
      <c r="BO536" s="80">
        <v>0</v>
      </c>
      <c r="BP536" s="79">
        <v>0</v>
      </c>
      <c r="BQ536" s="82">
        <v>3.986</v>
      </c>
      <c r="BR536" s="79">
        <v>0</v>
      </c>
      <c r="BS536" s="82">
        <v>5.883</v>
      </c>
      <c r="BT536" s="79">
        <v>0</v>
      </c>
      <c r="BU536" s="80">
        <v>0.524</v>
      </c>
      <c r="BV536" s="79">
        <v>0</v>
      </c>
      <c r="BW536" s="82">
        <v>18.554</v>
      </c>
      <c r="BX536" s="79">
        <v>0</v>
      </c>
      <c r="BY536" s="82">
        <v>9.005</v>
      </c>
      <c r="BZ536" s="79">
        <v>0</v>
      </c>
      <c r="CA536" s="82">
        <v>2.983</v>
      </c>
      <c r="CB536" s="79">
        <v>0</v>
      </c>
      <c r="CC536" s="176" t="s">
        <v>1007</v>
      </c>
      <c r="CD536" s="79">
        <v>0</v>
      </c>
      <c r="CE536" s="82">
        <v>21.545</v>
      </c>
      <c r="CF536" s="79">
        <v>0</v>
      </c>
      <c r="CG536" s="80">
        <v>0.595</v>
      </c>
      <c r="CH536" s="79">
        <v>0</v>
      </c>
      <c r="CI536" s="82">
        <v>1.568</v>
      </c>
      <c r="CJ536" s="79">
        <v>0</v>
      </c>
      <c r="CK536" s="82">
        <v>1.568</v>
      </c>
      <c r="CL536" s="90">
        <v>0</v>
      </c>
      <c r="CM536" s="82">
        <v>0.784</v>
      </c>
      <c r="CN536" s="79">
        <v>0</v>
      </c>
      <c r="CO536" s="82">
        <v>2.089</v>
      </c>
    </row>
    <row r="537" spans="1:93" ht="12.75" hidden="1">
      <c r="A537" s="39" t="s">
        <v>194</v>
      </c>
      <c r="B537" s="2" t="s">
        <v>212</v>
      </c>
      <c r="C537" s="66" t="s">
        <v>5</v>
      </c>
      <c r="D537" s="79">
        <v>0</v>
      </c>
      <c r="E537" s="80">
        <v>0</v>
      </c>
      <c r="F537" s="79">
        <v>0</v>
      </c>
      <c r="G537" s="80">
        <v>0</v>
      </c>
      <c r="H537" s="79">
        <v>0</v>
      </c>
      <c r="I537" s="80">
        <v>0</v>
      </c>
      <c r="J537" s="79">
        <v>0</v>
      </c>
      <c r="K537" s="80">
        <v>0</v>
      </c>
      <c r="L537" s="79">
        <v>0</v>
      </c>
      <c r="M537" s="80">
        <v>0</v>
      </c>
      <c r="N537" s="79">
        <v>0</v>
      </c>
      <c r="O537" s="80">
        <v>0</v>
      </c>
      <c r="P537" s="79">
        <v>0</v>
      </c>
      <c r="Q537" s="80">
        <v>0</v>
      </c>
      <c r="R537" s="79">
        <v>0</v>
      </c>
      <c r="S537" s="80">
        <v>0</v>
      </c>
      <c r="T537" s="90">
        <v>0</v>
      </c>
      <c r="U537" s="80">
        <v>0</v>
      </c>
      <c r="V537" s="79">
        <v>0</v>
      </c>
      <c r="W537" s="80">
        <v>0</v>
      </c>
      <c r="X537" s="79">
        <v>0</v>
      </c>
      <c r="Y537" s="80">
        <v>0</v>
      </c>
      <c r="Z537" s="79">
        <v>0</v>
      </c>
      <c r="AA537" s="80">
        <v>0</v>
      </c>
      <c r="AB537" s="79">
        <v>0</v>
      </c>
      <c r="AC537" s="80">
        <v>0</v>
      </c>
      <c r="AD537" s="37">
        <v>0</v>
      </c>
      <c r="AE537" s="80">
        <v>0</v>
      </c>
      <c r="AF537" s="79">
        <v>0</v>
      </c>
      <c r="AG537" s="80">
        <v>0</v>
      </c>
      <c r="AH537" s="79">
        <v>0</v>
      </c>
      <c r="AI537" s="80"/>
      <c r="AJ537" s="79">
        <v>0</v>
      </c>
      <c r="AK537" s="80">
        <v>0</v>
      </c>
      <c r="AL537" s="79">
        <v>0</v>
      </c>
      <c r="AM537" s="80">
        <v>0</v>
      </c>
      <c r="AN537" s="79">
        <v>0</v>
      </c>
      <c r="AO537" s="80">
        <v>0</v>
      </c>
      <c r="AP537" s="79">
        <v>0</v>
      </c>
      <c r="AQ537" s="80">
        <v>0</v>
      </c>
      <c r="AR537" s="79">
        <v>0</v>
      </c>
      <c r="AS537" s="80">
        <v>0</v>
      </c>
      <c r="AT537" s="79">
        <v>0</v>
      </c>
      <c r="AU537" s="80">
        <v>0</v>
      </c>
      <c r="AV537" s="79">
        <v>0</v>
      </c>
      <c r="AW537" s="80">
        <v>0</v>
      </c>
      <c r="AX537" s="79">
        <v>0</v>
      </c>
      <c r="AY537" s="80">
        <v>0</v>
      </c>
      <c r="AZ537" s="79">
        <v>0</v>
      </c>
      <c r="BA537" s="80">
        <v>0</v>
      </c>
      <c r="BB537" s="79">
        <v>0</v>
      </c>
      <c r="BC537" s="80">
        <v>0</v>
      </c>
      <c r="BD537" s="79">
        <v>0</v>
      </c>
      <c r="BE537" s="80">
        <v>0</v>
      </c>
      <c r="BF537" s="79">
        <v>0</v>
      </c>
      <c r="BG537" s="80">
        <v>0</v>
      </c>
      <c r="BH537" s="79">
        <v>0</v>
      </c>
      <c r="BI537" s="80">
        <v>0</v>
      </c>
      <c r="BJ537" s="79">
        <v>0</v>
      </c>
      <c r="BK537" s="80">
        <v>0</v>
      </c>
      <c r="BL537" s="79">
        <v>0</v>
      </c>
      <c r="BM537" s="80">
        <v>0</v>
      </c>
      <c r="BN537" s="79">
        <v>0</v>
      </c>
      <c r="BO537" s="80">
        <v>0</v>
      </c>
      <c r="BP537" s="79">
        <v>0</v>
      </c>
      <c r="BQ537" s="80">
        <v>0</v>
      </c>
      <c r="BR537" s="79">
        <v>0</v>
      </c>
      <c r="BS537" s="80">
        <v>0</v>
      </c>
      <c r="BT537" s="79">
        <v>0</v>
      </c>
      <c r="BU537" s="80">
        <v>0</v>
      </c>
      <c r="BV537" s="79">
        <v>0</v>
      </c>
      <c r="BW537" s="80">
        <v>0</v>
      </c>
      <c r="BX537" s="79">
        <v>0</v>
      </c>
      <c r="BY537" s="80">
        <v>0</v>
      </c>
      <c r="BZ537" s="79">
        <v>0</v>
      </c>
      <c r="CA537" s="80">
        <v>0</v>
      </c>
      <c r="CB537" s="79">
        <v>0</v>
      </c>
      <c r="CC537" s="80">
        <v>0</v>
      </c>
      <c r="CD537" s="79">
        <v>0</v>
      </c>
      <c r="CE537" s="80">
        <v>0</v>
      </c>
      <c r="CF537" s="79">
        <v>0</v>
      </c>
      <c r="CG537" s="80">
        <v>0</v>
      </c>
      <c r="CH537" s="79">
        <v>0</v>
      </c>
      <c r="CI537" s="80">
        <v>0</v>
      </c>
      <c r="CJ537" s="79">
        <v>0</v>
      </c>
      <c r="CK537" s="80">
        <v>0</v>
      </c>
      <c r="CL537" s="90">
        <v>0</v>
      </c>
      <c r="CM537" s="80">
        <v>0</v>
      </c>
      <c r="CN537" s="79">
        <v>0</v>
      </c>
      <c r="CO537" s="80">
        <v>0</v>
      </c>
    </row>
    <row r="538" spans="1:93" ht="12.75" hidden="1">
      <c r="A538" s="39"/>
      <c r="B538" s="2" t="s">
        <v>213</v>
      </c>
      <c r="C538" s="66" t="s">
        <v>215</v>
      </c>
      <c r="D538" s="79">
        <v>0</v>
      </c>
      <c r="E538" s="80">
        <v>0</v>
      </c>
      <c r="F538" s="79">
        <v>0</v>
      </c>
      <c r="G538" s="80">
        <v>0</v>
      </c>
      <c r="H538" s="79">
        <v>0</v>
      </c>
      <c r="I538" s="80">
        <v>0</v>
      </c>
      <c r="J538" s="79">
        <v>0</v>
      </c>
      <c r="K538" s="80">
        <v>0</v>
      </c>
      <c r="L538" s="79">
        <v>0</v>
      </c>
      <c r="M538" s="80">
        <v>0</v>
      </c>
      <c r="N538" s="79">
        <v>0</v>
      </c>
      <c r="O538" s="80">
        <v>0</v>
      </c>
      <c r="P538" s="79">
        <v>0</v>
      </c>
      <c r="Q538" s="80">
        <v>0</v>
      </c>
      <c r="R538" s="79">
        <v>0</v>
      </c>
      <c r="S538" s="80">
        <v>0</v>
      </c>
      <c r="T538" s="90">
        <v>0</v>
      </c>
      <c r="U538" s="80">
        <v>0</v>
      </c>
      <c r="V538" s="79">
        <v>0</v>
      </c>
      <c r="W538" s="80">
        <v>0</v>
      </c>
      <c r="X538" s="79">
        <v>0</v>
      </c>
      <c r="Y538" s="80">
        <v>0</v>
      </c>
      <c r="Z538" s="79">
        <v>0</v>
      </c>
      <c r="AA538" s="80">
        <v>0</v>
      </c>
      <c r="AB538" s="79">
        <v>0</v>
      </c>
      <c r="AC538" s="80">
        <v>0</v>
      </c>
      <c r="AD538" s="37">
        <v>0</v>
      </c>
      <c r="AE538" s="105">
        <v>0</v>
      </c>
      <c r="AF538" s="79">
        <v>0</v>
      </c>
      <c r="AG538" s="80">
        <v>0</v>
      </c>
      <c r="AH538" s="79">
        <v>0</v>
      </c>
      <c r="AI538" s="80"/>
      <c r="AJ538" s="79">
        <v>0</v>
      </c>
      <c r="AK538" s="80">
        <v>0</v>
      </c>
      <c r="AL538" s="79">
        <v>0</v>
      </c>
      <c r="AM538" s="80">
        <v>0</v>
      </c>
      <c r="AN538" s="79">
        <v>0</v>
      </c>
      <c r="AO538" s="80">
        <v>0</v>
      </c>
      <c r="AP538" s="79">
        <v>0</v>
      </c>
      <c r="AQ538" s="80">
        <v>0</v>
      </c>
      <c r="AR538" s="79">
        <v>0</v>
      </c>
      <c r="AS538" s="80">
        <v>0</v>
      </c>
      <c r="AT538" s="79">
        <v>0</v>
      </c>
      <c r="AU538" s="80">
        <v>0</v>
      </c>
      <c r="AV538" s="79">
        <v>0</v>
      </c>
      <c r="AW538" s="80">
        <v>0</v>
      </c>
      <c r="AX538" s="79">
        <v>0</v>
      </c>
      <c r="AY538" s="80">
        <v>0</v>
      </c>
      <c r="AZ538" s="79">
        <v>0</v>
      </c>
      <c r="BA538" s="80">
        <v>0</v>
      </c>
      <c r="BB538" s="79">
        <v>0</v>
      </c>
      <c r="BC538" s="80">
        <v>0</v>
      </c>
      <c r="BD538" s="79">
        <v>0</v>
      </c>
      <c r="BE538" s="80">
        <v>0</v>
      </c>
      <c r="BF538" s="79">
        <v>0</v>
      </c>
      <c r="BG538" s="80">
        <v>0</v>
      </c>
      <c r="BH538" s="79">
        <v>0</v>
      </c>
      <c r="BI538" s="80">
        <v>0</v>
      </c>
      <c r="BJ538" s="79">
        <v>0</v>
      </c>
      <c r="BK538" s="80">
        <v>0</v>
      </c>
      <c r="BL538" s="79">
        <v>0</v>
      </c>
      <c r="BM538" s="80">
        <v>0</v>
      </c>
      <c r="BN538" s="79">
        <v>0</v>
      </c>
      <c r="BO538" s="80">
        <v>0</v>
      </c>
      <c r="BP538" s="79">
        <v>0</v>
      </c>
      <c r="BQ538" s="80">
        <v>0</v>
      </c>
      <c r="BR538" s="79">
        <v>0</v>
      </c>
      <c r="BS538" s="80">
        <v>0</v>
      </c>
      <c r="BT538" s="79">
        <v>0</v>
      </c>
      <c r="BU538" s="80">
        <v>0</v>
      </c>
      <c r="BV538" s="79">
        <v>0</v>
      </c>
      <c r="BW538" s="80">
        <v>0</v>
      </c>
      <c r="BX538" s="79">
        <v>0</v>
      </c>
      <c r="BY538" s="80">
        <v>0</v>
      </c>
      <c r="BZ538" s="79">
        <v>0</v>
      </c>
      <c r="CA538" s="80">
        <v>0</v>
      </c>
      <c r="CB538" s="79">
        <v>0</v>
      </c>
      <c r="CC538" s="80">
        <v>0</v>
      </c>
      <c r="CD538" s="90">
        <v>0</v>
      </c>
      <c r="CE538" s="80">
        <v>0</v>
      </c>
      <c r="CF538" s="79">
        <v>0</v>
      </c>
      <c r="CG538" s="80">
        <v>0</v>
      </c>
      <c r="CH538" s="79">
        <v>0</v>
      </c>
      <c r="CI538" s="80">
        <v>0</v>
      </c>
      <c r="CJ538" s="79">
        <v>0</v>
      </c>
      <c r="CK538" s="80">
        <v>0</v>
      </c>
      <c r="CL538" s="90">
        <v>0</v>
      </c>
      <c r="CM538" s="80">
        <v>0</v>
      </c>
      <c r="CN538" s="79">
        <v>0</v>
      </c>
      <c r="CO538" s="80">
        <v>0</v>
      </c>
    </row>
    <row r="539" spans="1:93" ht="12.75" hidden="1">
      <c r="A539" s="51" t="s">
        <v>196</v>
      </c>
      <c r="B539" s="3" t="s">
        <v>197</v>
      </c>
      <c r="C539" s="22" t="s">
        <v>148</v>
      </c>
      <c r="D539" s="79">
        <v>0</v>
      </c>
      <c r="E539" s="82">
        <v>7.819</v>
      </c>
      <c r="F539" s="79">
        <v>0</v>
      </c>
      <c r="G539" s="82">
        <v>10.275</v>
      </c>
      <c r="H539" s="79">
        <v>0</v>
      </c>
      <c r="I539" s="82">
        <v>5.646</v>
      </c>
      <c r="J539" s="79">
        <v>0</v>
      </c>
      <c r="K539" s="80">
        <v>0</v>
      </c>
      <c r="L539" s="79">
        <v>0</v>
      </c>
      <c r="M539" s="80">
        <v>0</v>
      </c>
      <c r="N539" s="79">
        <v>0</v>
      </c>
      <c r="O539" s="82">
        <v>0</v>
      </c>
      <c r="P539" s="79">
        <v>0</v>
      </c>
      <c r="Q539" s="80">
        <v>0</v>
      </c>
      <c r="R539" s="79">
        <v>0</v>
      </c>
      <c r="S539" s="80">
        <v>7.522</v>
      </c>
      <c r="T539" s="79">
        <v>0</v>
      </c>
      <c r="U539" s="106">
        <v>0</v>
      </c>
      <c r="V539" s="79">
        <v>0</v>
      </c>
      <c r="W539" s="80">
        <v>0</v>
      </c>
      <c r="X539" s="79">
        <v>0</v>
      </c>
      <c r="Y539" s="80">
        <v>0.682</v>
      </c>
      <c r="Z539" s="79">
        <v>0</v>
      </c>
      <c r="AA539" s="80">
        <v>0</v>
      </c>
      <c r="AB539" s="79">
        <v>0</v>
      </c>
      <c r="AC539" s="82">
        <v>56.753</v>
      </c>
      <c r="AD539" s="86">
        <v>0</v>
      </c>
      <c r="AE539" s="82">
        <v>5.28</v>
      </c>
      <c r="AF539" s="79">
        <v>0</v>
      </c>
      <c r="AG539" s="80">
        <v>0</v>
      </c>
      <c r="AH539" s="79">
        <v>0</v>
      </c>
      <c r="AI539" s="82">
        <v>1.634</v>
      </c>
      <c r="AJ539" s="79">
        <v>0</v>
      </c>
      <c r="AK539" s="80">
        <v>0</v>
      </c>
      <c r="AL539" s="79">
        <v>0</v>
      </c>
      <c r="AM539" s="80">
        <v>0</v>
      </c>
      <c r="AN539" s="79">
        <v>0</v>
      </c>
      <c r="AO539" s="80">
        <v>0</v>
      </c>
      <c r="AP539" s="79">
        <v>0</v>
      </c>
      <c r="AQ539" s="80">
        <v>0</v>
      </c>
      <c r="AR539" s="79">
        <v>0</v>
      </c>
      <c r="AS539" s="80">
        <v>0</v>
      </c>
      <c r="AT539" s="79">
        <v>0</v>
      </c>
      <c r="AU539" s="80">
        <v>0</v>
      </c>
      <c r="AV539" s="79">
        <v>0</v>
      </c>
      <c r="AW539" s="80">
        <v>0</v>
      </c>
      <c r="AX539" s="79">
        <v>0</v>
      </c>
      <c r="AY539" s="80">
        <v>0</v>
      </c>
      <c r="AZ539" s="79">
        <v>0</v>
      </c>
      <c r="BA539" s="80">
        <v>0</v>
      </c>
      <c r="BB539" s="79">
        <v>0</v>
      </c>
      <c r="BC539" s="82">
        <v>20.508000000000003</v>
      </c>
      <c r="BD539" s="79">
        <v>0</v>
      </c>
      <c r="BE539" s="82">
        <v>30.088</v>
      </c>
      <c r="BF539" s="79">
        <v>0</v>
      </c>
      <c r="BG539" s="82">
        <v>23.495</v>
      </c>
      <c r="BH539" s="79">
        <v>0</v>
      </c>
      <c r="BI539" s="82">
        <v>12.413</v>
      </c>
      <c r="BJ539" s="79">
        <v>0</v>
      </c>
      <c r="BK539" s="82">
        <v>17.301000000000002</v>
      </c>
      <c r="BL539" s="79">
        <v>0</v>
      </c>
      <c r="BM539" s="82">
        <v>11.136</v>
      </c>
      <c r="BN539" s="79">
        <v>0</v>
      </c>
      <c r="BO539" s="82">
        <v>5.468</v>
      </c>
      <c r="BP539" s="79">
        <v>0</v>
      </c>
      <c r="BQ539" s="82">
        <v>16.997</v>
      </c>
      <c r="BR539" s="79">
        <v>0</v>
      </c>
      <c r="BS539" s="82">
        <v>2.507</v>
      </c>
      <c r="BT539" s="79">
        <v>0</v>
      </c>
      <c r="BU539" s="80">
        <v>1.701</v>
      </c>
      <c r="BV539" s="79">
        <v>0</v>
      </c>
      <c r="BW539" s="80">
        <v>0</v>
      </c>
      <c r="BX539" s="79">
        <v>0</v>
      </c>
      <c r="BY539" s="80">
        <v>0</v>
      </c>
      <c r="BZ539" s="79">
        <v>0</v>
      </c>
      <c r="CA539" s="82">
        <v>2.507</v>
      </c>
      <c r="CB539" s="79">
        <v>0</v>
      </c>
      <c r="CC539" s="80">
        <v>0</v>
      </c>
      <c r="CD539" s="90">
        <v>0</v>
      </c>
      <c r="CE539" s="80">
        <v>0</v>
      </c>
      <c r="CF539" s="79">
        <v>0</v>
      </c>
      <c r="CG539" s="82">
        <v>9.139000000000001</v>
      </c>
      <c r="CH539" s="79">
        <v>0</v>
      </c>
      <c r="CI539" s="82">
        <v>9.027</v>
      </c>
      <c r="CJ539" s="79">
        <v>0</v>
      </c>
      <c r="CK539" s="82">
        <v>10.886000000000001</v>
      </c>
      <c r="CL539" s="90">
        <v>0</v>
      </c>
      <c r="CM539" s="82">
        <v>9.924</v>
      </c>
      <c r="CN539" s="79">
        <v>0</v>
      </c>
      <c r="CO539" s="80">
        <v>0</v>
      </c>
    </row>
    <row r="540" spans="1:93" ht="12.75" hidden="1">
      <c r="A540" s="51" t="s">
        <v>411</v>
      </c>
      <c r="B540" s="301" t="s">
        <v>465</v>
      </c>
      <c r="C540" s="22" t="s">
        <v>416</v>
      </c>
      <c r="D540" s="79">
        <v>0</v>
      </c>
      <c r="E540" s="80">
        <v>30</v>
      </c>
      <c r="F540" s="79">
        <v>0</v>
      </c>
      <c r="G540" s="80">
        <v>0</v>
      </c>
      <c r="H540" s="79">
        <v>0</v>
      </c>
      <c r="I540" s="80">
        <v>1</v>
      </c>
      <c r="J540" s="79">
        <v>0</v>
      </c>
      <c r="K540" s="80">
        <v>14</v>
      </c>
      <c r="L540" s="79">
        <v>0</v>
      </c>
      <c r="M540" s="80">
        <v>17</v>
      </c>
      <c r="N540" s="79">
        <v>0</v>
      </c>
      <c r="O540" s="80">
        <v>0</v>
      </c>
      <c r="P540" s="79">
        <v>0</v>
      </c>
      <c r="Q540" s="238" t="s">
        <v>506</v>
      </c>
      <c r="R540" s="81">
        <v>600</v>
      </c>
      <c r="S540" s="83">
        <v>40</v>
      </c>
      <c r="T540" s="79">
        <v>0</v>
      </c>
      <c r="U540" s="80">
        <v>20</v>
      </c>
      <c r="V540" s="79">
        <v>0</v>
      </c>
      <c r="W540" s="80">
        <v>6</v>
      </c>
      <c r="X540" s="79">
        <v>0</v>
      </c>
      <c r="Y540" s="80">
        <v>520</v>
      </c>
      <c r="Z540" s="79">
        <v>0</v>
      </c>
      <c r="AA540" s="80">
        <v>16</v>
      </c>
      <c r="AB540" s="79">
        <v>0</v>
      </c>
      <c r="AC540" s="80">
        <v>2</v>
      </c>
      <c r="AD540" s="37">
        <v>0</v>
      </c>
      <c r="AE540" s="80">
        <v>0</v>
      </c>
      <c r="AF540" s="79">
        <v>0</v>
      </c>
      <c r="AG540" s="80" t="s">
        <v>548</v>
      </c>
      <c r="AH540" s="79">
        <v>0</v>
      </c>
      <c r="AI540" s="80"/>
      <c r="AJ540" s="79">
        <v>0</v>
      </c>
      <c r="AK540" s="176" t="s">
        <v>8</v>
      </c>
      <c r="AL540" s="79">
        <v>0</v>
      </c>
      <c r="AM540" s="80">
        <v>0</v>
      </c>
      <c r="AN540" s="79">
        <v>0</v>
      </c>
      <c r="AO540" s="80" t="s">
        <v>547</v>
      </c>
      <c r="AP540" s="79">
        <v>0</v>
      </c>
      <c r="AQ540" s="176">
        <v>4</v>
      </c>
      <c r="AR540" s="79">
        <v>0</v>
      </c>
      <c r="AS540" s="80">
        <v>0</v>
      </c>
      <c r="AT540" s="79">
        <v>0</v>
      </c>
      <c r="AU540" s="176">
        <v>7</v>
      </c>
      <c r="AV540" s="79">
        <v>0</v>
      </c>
      <c r="AW540" s="176" t="s">
        <v>664</v>
      </c>
      <c r="AX540" s="79">
        <v>0</v>
      </c>
      <c r="AY540" s="80">
        <v>0</v>
      </c>
      <c r="AZ540" s="79">
        <v>0</v>
      </c>
      <c r="BA540" s="80">
        <v>8</v>
      </c>
      <c r="BB540" s="79">
        <v>0</v>
      </c>
      <c r="BC540" s="85" t="s">
        <v>472</v>
      </c>
      <c r="BD540" s="81">
        <v>60</v>
      </c>
      <c r="BE540" s="83">
        <v>107</v>
      </c>
      <c r="BF540" s="81">
        <v>50</v>
      </c>
      <c r="BG540" s="83">
        <v>271.5</v>
      </c>
      <c r="BH540" s="79">
        <v>30</v>
      </c>
      <c r="BI540" s="176" t="s">
        <v>507</v>
      </c>
      <c r="BJ540" s="79">
        <v>20</v>
      </c>
      <c r="BK540" s="80">
        <v>150</v>
      </c>
      <c r="BL540" s="79">
        <v>20</v>
      </c>
      <c r="BM540" s="80">
        <v>0</v>
      </c>
      <c r="BN540" s="79">
        <v>0</v>
      </c>
      <c r="BO540" s="80">
        <v>0</v>
      </c>
      <c r="BP540" s="79">
        <v>0</v>
      </c>
      <c r="BQ540" s="80">
        <v>0</v>
      </c>
      <c r="BR540" s="79">
        <v>500</v>
      </c>
      <c r="BS540" s="80" t="s">
        <v>988</v>
      </c>
      <c r="BT540" s="79">
        <v>500</v>
      </c>
      <c r="BU540" s="80" t="s">
        <v>549</v>
      </c>
      <c r="BV540" s="79">
        <v>200</v>
      </c>
      <c r="BW540" s="80">
        <v>140</v>
      </c>
      <c r="BX540" s="79">
        <v>0</v>
      </c>
      <c r="BY540" s="80">
        <v>210</v>
      </c>
      <c r="BZ540" s="79">
        <v>0</v>
      </c>
      <c r="CA540" s="238">
        <v>14</v>
      </c>
      <c r="CB540" s="79">
        <v>0</v>
      </c>
      <c r="CC540" s="80" t="s">
        <v>550</v>
      </c>
      <c r="CD540" s="90">
        <v>600</v>
      </c>
      <c r="CE540" s="98">
        <v>520</v>
      </c>
      <c r="CF540" s="79">
        <v>0</v>
      </c>
      <c r="CG540" s="80">
        <v>0</v>
      </c>
      <c r="CH540" s="79">
        <v>0</v>
      </c>
      <c r="CI540" s="80">
        <v>0</v>
      </c>
      <c r="CJ540" s="79">
        <v>0</v>
      </c>
      <c r="CK540" s="80">
        <v>0</v>
      </c>
      <c r="CL540" s="90">
        <v>7</v>
      </c>
      <c r="CM540" s="80">
        <v>0</v>
      </c>
      <c r="CN540" s="79">
        <v>0</v>
      </c>
      <c r="CO540" s="238">
        <v>14</v>
      </c>
    </row>
    <row r="541" spans="1:93" ht="13.5" hidden="1" thickBot="1">
      <c r="A541" s="38"/>
      <c r="B541" s="302"/>
      <c r="C541" s="65" t="s">
        <v>148</v>
      </c>
      <c r="D541" s="146">
        <v>0</v>
      </c>
      <c r="E541" s="117">
        <v>1.739</v>
      </c>
      <c r="F541" s="146">
        <v>0</v>
      </c>
      <c r="G541" s="105">
        <v>0</v>
      </c>
      <c r="H541" s="146">
        <v>0</v>
      </c>
      <c r="I541" s="117">
        <v>0.054</v>
      </c>
      <c r="J541" s="146">
        <v>0</v>
      </c>
      <c r="K541" s="195">
        <v>0.809</v>
      </c>
      <c r="L541" s="146">
        <v>0</v>
      </c>
      <c r="M541" s="117">
        <v>0.983</v>
      </c>
      <c r="N541" s="146">
        <v>0</v>
      </c>
      <c r="O541" s="105">
        <v>0</v>
      </c>
      <c r="P541" s="146">
        <v>0</v>
      </c>
      <c r="Q541" s="240">
        <v>0</v>
      </c>
      <c r="R541" s="147">
        <f>R540*0.025</f>
        <v>15</v>
      </c>
      <c r="S541" s="117">
        <v>2.223</v>
      </c>
      <c r="T541" s="146">
        <v>0</v>
      </c>
      <c r="U541" s="195" t="s">
        <v>979</v>
      </c>
      <c r="V541" s="146">
        <v>0</v>
      </c>
      <c r="W541" s="117">
        <v>0.349</v>
      </c>
      <c r="X541" s="146">
        <v>0</v>
      </c>
      <c r="Y541" s="117">
        <v>27.916</v>
      </c>
      <c r="Z541" s="146">
        <v>0</v>
      </c>
      <c r="AA541" s="195">
        <v>0.93</v>
      </c>
      <c r="AB541" s="146">
        <v>0</v>
      </c>
      <c r="AC541" s="117">
        <v>0.118</v>
      </c>
      <c r="AD541" s="148">
        <v>0</v>
      </c>
      <c r="AE541" s="105">
        <v>0</v>
      </c>
      <c r="AF541" s="146">
        <v>0</v>
      </c>
      <c r="AG541" s="195" t="s">
        <v>657</v>
      </c>
      <c r="AH541" s="146">
        <v>0</v>
      </c>
      <c r="AI541" s="105"/>
      <c r="AJ541" s="146">
        <v>0</v>
      </c>
      <c r="AK541" s="195">
        <v>0.123</v>
      </c>
      <c r="AL541" s="146">
        <v>0</v>
      </c>
      <c r="AM541" s="105">
        <v>0</v>
      </c>
      <c r="AN541" s="146">
        <v>0</v>
      </c>
      <c r="AO541" s="195">
        <v>0.209</v>
      </c>
      <c r="AP541" s="146">
        <v>0</v>
      </c>
      <c r="AQ541" s="195">
        <v>0.23</v>
      </c>
      <c r="AR541" s="146">
        <v>0</v>
      </c>
      <c r="AS541" s="105">
        <v>0</v>
      </c>
      <c r="AT541" s="146">
        <v>0</v>
      </c>
      <c r="AU541" s="195" t="s">
        <v>662</v>
      </c>
      <c r="AV541" s="146">
        <v>0</v>
      </c>
      <c r="AW541" s="117">
        <v>3.176</v>
      </c>
      <c r="AX541" s="146">
        <v>0</v>
      </c>
      <c r="AY541" s="105">
        <v>0</v>
      </c>
      <c r="AZ541" s="146">
        <v>0</v>
      </c>
      <c r="BA541" s="117">
        <v>0.463</v>
      </c>
      <c r="BB541" s="146">
        <v>0</v>
      </c>
      <c r="BC541" s="117">
        <v>0.232</v>
      </c>
      <c r="BD541" s="147">
        <v>1.5</v>
      </c>
      <c r="BE541" s="195">
        <v>6.119</v>
      </c>
      <c r="BF541" s="147">
        <v>1.25</v>
      </c>
      <c r="BG541" s="149">
        <v>14.361</v>
      </c>
      <c r="BH541" s="147">
        <v>0.75</v>
      </c>
      <c r="BI541" s="195" t="s">
        <v>650</v>
      </c>
      <c r="BJ541" s="147">
        <v>0.5</v>
      </c>
      <c r="BK541" s="117">
        <v>7.736</v>
      </c>
      <c r="BL541" s="147">
        <v>0.5</v>
      </c>
      <c r="BM541" s="149">
        <v>0</v>
      </c>
      <c r="BN541" s="146">
        <v>0</v>
      </c>
      <c r="BO541" s="105">
        <v>0</v>
      </c>
      <c r="BP541" s="146">
        <v>0</v>
      </c>
      <c r="BQ541" s="105">
        <v>0</v>
      </c>
      <c r="BR541" s="147">
        <v>12.5</v>
      </c>
      <c r="BS541" s="117">
        <v>19.433</v>
      </c>
      <c r="BT541" s="147">
        <v>12.5</v>
      </c>
      <c r="BU541" s="149">
        <v>15.01</v>
      </c>
      <c r="BV541" s="147">
        <v>5</v>
      </c>
      <c r="BW541" s="149">
        <v>7.528</v>
      </c>
      <c r="BX541" s="146">
        <v>0</v>
      </c>
      <c r="BY541" s="195">
        <v>11.717</v>
      </c>
      <c r="BZ541" s="146">
        <v>0</v>
      </c>
      <c r="CA541" s="240">
        <v>0</v>
      </c>
      <c r="CB541" s="146">
        <v>0</v>
      </c>
      <c r="CC541" s="117">
        <v>7.528</v>
      </c>
      <c r="CD541" s="150">
        <v>15</v>
      </c>
      <c r="CE541" s="117">
        <v>27.657</v>
      </c>
      <c r="CF541" s="146">
        <v>0</v>
      </c>
      <c r="CG541" s="105">
        <v>0</v>
      </c>
      <c r="CH541" s="146">
        <v>0</v>
      </c>
      <c r="CI541" s="105">
        <v>0</v>
      </c>
      <c r="CJ541" s="146">
        <v>0</v>
      </c>
      <c r="CK541" s="105">
        <v>0</v>
      </c>
      <c r="CL541" s="150">
        <v>2.3</v>
      </c>
      <c r="CM541" s="149">
        <v>0</v>
      </c>
      <c r="CN541" s="146">
        <v>0</v>
      </c>
      <c r="CO541" s="240">
        <v>0</v>
      </c>
    </row>
    <row r="542" spans="1:93" ht="13.5" thickBot="1">
      <c r="A542" s="151"/>
      <c r="B542" s="152" t="s">
        <v>201</v>
      </c>
      <c r="C542" s="153"/>
      <c r="D542" s="154">
        <f aca="true" t="shared" si="9" ref="D542:AI542">D486+D488+D490+D492+D494+D496+D498+D500+D502+D504+D506+D508+D510+D512+D514+D516+D518+D520+D522+D524+D526+D528+D530+D532+D534+D536+D538+D539+D541</f>
        <v>0</v>
      </c>
      <c r="E542" s="155">
        <f t="shared" si="9"/>
        <v>45.245999999999995</v>
      </c>
      <c r="F542" s="154">
        <f t="shared" si="9"/>
        <v>135.386</v>
      </c>
      <c r="G542" s="155">
        <f t="shared" si="9"/>
        <v>33.305</v>
      </c>
      <c r="H542" s="154">
        <f t="shared" si="9"/>
        <v>6.72</v>
      </c>
      <c r="I542" s="155">
        <f t="shared" si="9"/>
        <v>30.253</v>
      </c>
      <c r="J542" s="154">
        <f t="shared" si="9"/>
        <v>40</v>
      </c>
      <c r="K542" s="155">
        <f t="shared" si="9"/>
        <v>11.775</v>
      </c>
      <c r="L542" s="154">
        <f t="shared" si="9"/>
        <v>53</v>
      </c>
      <c r="M542" s="155">
        <f t="shared" si="9"/>
        <v>35.4</v>
      </c>
      <c r="N542" s="154">
        <f t="shared" si="9"/>
        <v>0</v>
      </c>
      <c r="O542" s="155">
        <f t="shared" si="9"/>
        <v>100.14199999999998</v>
      </c>
      <c r="P542" s="154">
        <f t="shared" si="9"/>
        <v>144.6</v>
      </c>
      <c r="Q542" s="155">
        <f t="shared" si="9"/>
        <v>135.26700000000002</v>
      </c>
      <c r="R542" s="154">
        <f t="shared" si="9"/>
        <v>137.36</v>
      </c>
      <c r="S542" s="155">
        <f t="shared" si="9"/>
        <v>83.291</v>
      </c>
      <c r="T542" s="154">
        <f t="shared" si="9"/>
        <v>79.33</v>
      </c>
      <c r="U542" s="155">
        <f t="shared" si="9"/>
        <v>140.531</v>
      </c>
      <c r="V542" s="154">
        <f t="shared" si="9"/>
        <v>0</v>
      </c>
      <c r="W542" s="155">
        <f t="shared" si="9"/>
        <v>34.50299999999999</v>
      </c>
      <c r="X542" s="154">
        <f t="shared" si="9"/>
        <v>86.44</v>
      </c>
      <c r="Y542" s="155">
        <f t="shared" si="9"/>
        <v>161.227</v>
      </c>
      <c r="Z542" s="154">
        <f t="shared" si="9"/>
        <v>0</v>
      </c>
      <c r="AA542" s="155">
        <f t="shared" si="9"/>
        <v>20.874</v>
      </c>
      <c r="AB542" s="154">
        <f t="shared" si="9"/>
        <v>23.5</v>
      </c>
      <c r="AC542" s="155">
        <f t="shared" si="9"/>
        <v>178.88199999999998</v>
      </c>
      <c r="AD542" s="156">
        <f t="shared" si="9"/>
        <v>0</v>
      </c>
      <c r="AE542" s="155">
        <f t="shared" si="9"/>
        <v>18.703</v>
      </c>
      <c r="AF542" s="154">
        <f t="shared" si="9"/>
        <v>5.8</v>
      </c>
      <c r="AG542" s="155">
        <f t="shared" si="9"/>
        <v>76.98299999999999</v>
      </c>
      <c r="AH542" s="154">
        <f t="shared" si="9"/>
        <v>40.93</v>
      </c>
      <c r="AI542" s="155">
        <f t="shared" si="9"/>
        <v>47.428000000000004</v>
      </c>
      <c r="AJ542" s="154">
        <f aca="true" t="shared" si="10" ref="AJ542:BO542">AJ486+AJ488+AJ490+AJ492+AJ494+AJ496+AJ498+AJ500+AJ502+AJ504+AJ506+AJ508+AJ510+AJ512+AJ514+AJ516+AJ518+AJ520+AJ522+AJ524+AJ526+AJ528+AJ530+AJ532+AJ534+AJ536+AJ538+AJ539+AJ541</f>
        <v>18</v>
      </c>
      <c r="AK542" s="155">
        <f t="shared" si="10"/>
        <v>77.558</v>
      </c>
      <c r="AL542" s="154">
        <f t="shared" si="10"/>
        <v>0</v>
      </c>
      <c r="AM542" s="155">
        <f t="shared" si="10"/>
        <v>104.133</v>
      </c>
      <c r="AN542" s="154">
        <f t="shared" si="10"/>
        <v>318.72</v>
      </c>
      <c r="AO542" s="155">
        <f t="shared" si="10"/>
        <v>113.23399999999998</v>
      </c>
      <c r="AP542" s="154">
        <f t="shared" si="10"/>
        <v>153.08</v>
      </c>
      <c r="AQ542" s="155">
        <f t="shared" si="10"/>
        <v>54.034</v>
      </c>
      <c r="AR542" s="154">
        <f t="shared" si="10"/>
        <v>32.46</v>
      </c>
      <c r="AS542" s="155">
        <f t="shared" si="10"/>
        <v>50.122</v>
      </c>
      <c r="AT542" s="154">
        <f t="shared" si="10"/>
        <v>4.672</v>
      </c>
      <c r="AU542" s="155">
        <f t="shared" si="10"/>
        <v>39.822</v>
      </c>
      <c r="AV542" s="154">
        <f t="shared" si="10"/>
        <v>0</v>
      </c>
      <c r="AW542" s="155">
        <f t="shared" si="10"/>
        <v>25.834000000000003</v>
      </c>
      <c r="AX542" s="157">
        <f t="shared" si="10"/>
        <v>30.878999999999998</v>
      </c>
      <c r="AY542" s="155">
        <f t="shared" si="10"/>
        <v>76.59</v>
      </c>
      <c r="AZ542" s="154">
        <f t="shared" si="10"/>
        <v>32.44</v>
      </c>
      <c r="BA542" s="155">
        <f t="shared" si="10"/>
        <v>40.448</v>
      </c>
      <c r="BB542" s="154">
        <f t="shared" si="10"/>
        <v>1027.715</v>
      </c>
      <c r="BC542" s="155">
        <f t="shared" si="10"/>
        <v>684.253</v>
      </c>
      <c r="BD542" s="154">
        <f t="shared" si="10"/>
        <v>294.7900000000001</v>
      </c>
      <c r="BE542" s="155">
        <f t="shared" si="10"/>
        <v>165.158</v>
      </c>
      <c r="BF542" s="154">
        <f t="shared" si="10"/>
        <v>392.48</v>
      </c>
      <c r="BG542" s="155">
        <f t="shared" si="10"/>
        <v>264.41</v>
      </c>
      <c r="BH542" s="154">
        <f t="shared" si="10"/>
        <v>489.18</v>
      </c>
      <c r="BI542" s="155">
        <f t="shared" si="10"/>
        <v>613.355</v>
      </c>
      <c r="BJ542" s="154">
        <f t="shared" si="10"/>
        <v>466.09000000000003</v>
      </c>
      <c r="BK542" s="155">
        <f t="shared" si="10"/>
        <v>443.07500000000005</v>
      </c>
      <c r="BL542" s="154">
        <f t="shared" si="10"/>
        <v>302.18</v>
      </c>
      <c r="BM542" s="155">
        <f t="shared" si="10"/>
        <v>331.1240000000001</v>
      </c>
      <c r="BN542" s="154">
        <f t="shared" si="10"/>
        <v>234.49</v>
      </c>
      <c r="BO542" s="155">
        <f t="shared" si="10"/>
        <v>255.169</v>
      </c>
      <c r="BP542" s="154">
        <f aca="true" t="shared" si="11" ref="BP542:CO542">BP486+BP488+BP490+BP492+BP494+BP496+BP498+BP500+BP502+BP504+BP506+BP508+BP510+BP512+BP514+BP516+BP518+BP520+BP522+BP524+BP526+BP528+BP530+BP532+BP534+BP536+BP538+BP539+BP541</f>
        <v>9.74</v>
      </c>
      <c r="BQ542" s="155">
        <f t="shared" si="11"/>
        <v>337.6410000000001</v>
      </c>
      <c r="BR542" s="154">
        <f t="shared" si="11"/>
        <v>56.16</v>
      </c>
      <c r="BS542" s="155">
        <f t="shared" si="11"/>
        <v>68.51599999999999</v>
      </c>
      <c r="BT542" s="154">
        <f t="shared" si="11"/>
        <v>343.88</v>
      </c>
      <c r="BU542" s="155">
        <f t="shared" si="11"/>
        <v>101.223</v>
      </c>
      <c r="BV542" s="154">
        <f t="shared" si="11"/>
        <v>691.09</v>
      </c>
      <c r="BW542" s="155">
        <f t="shared" si="11"/>
        <v>708.8049999999998</v>
      </c>
      <c r="BX542" s="154">
        <f t="shared" si="11"/>
        <v>279.53999999999996</v>
      </c>
      <c r="BY542" s="155">
        <f t="shared" si="11"/>
        <v>420.16200000000003</v>
      </c>
      <c r="BZ542" s="154">
        <f t="shared" si="11"/>
        <v>86.185</v>
      </c>
      <c r="CA542" s="155">
        <f t="shared" si="11"/>
        <v>44.965999999999994</v>
      </c>
      <c r="CB542" s="154">
        <f t="shared" si="11"/>
        <v>31.32</v>
      </c>
      <c r="CC542" s="155">
        <f t="shared" si="11"/>
        <v>58.726</v>
      </c>
      <c r="CD542" s="158">
        <f t="shared" si="11"/>
        <v>609.31</v>
      </c>
      <c r="CE542" s="155">
        <f t="shared" si="11"/>
        <v>290.471</v>
      </c>
      <c r="CF542" s="154">
        <f t="shared" si="11"/>
        <v>49.21</v>
      </c>
      <c r="CG542" s="155">
        <f t="shared" si="11"/>
        <v>76.182</v>
      </c>
      <c r="CH542" s="154">
        <f t="shared" si="11"/>
        <v>15.75</v>
      </c>
      <c r="CI542" s="155">
        <f t="shared" si="11"/>
        <v>24.31</v>
      </c>
      <c r="CJ542" s="154">
        <f t="shared" si="11"/>
        <v>355.393</v>
      </c>
      <c r="CK542" s="155">
        <f t="shared" si="11"/>
        <v>253.928</v>
      </c>
      <c r="CL542" s="159">
        <f t="shared" si="11"/>
        <v>65.18599999999999</v>
      </c>
      <c r="CM542" s="155">
        <f t="shared" si="11"/>
        <v>40.653000000000006</v>
      </c>
      <c r="CN542" s="154">
        <f t="shared" si="11"/>
        <v>36.32</v>
      </c>
      <c r="CO542" s="155">
        <f t="shared" si="11"/>
        <v>59.481</v>
      </c>
    </row>
    <row r="543" spans="1:93" ht="12.75">
      <c r="A543" s="43"/>
      <c r="B543" s="8"/>
      <c r="C543" s="8"/>
      <c r="D543" s="7"/>
      <c r="E543" s="7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15"/>
      <c r="AI543" s="15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5"/>
      <c r="BS543" s="5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5"/>
      <c r="CG543" s="5"/>
      <c r="CH543" s="5"/>
      <c r="CI543" s="5"/>
      <c r="CJ543" s="5"/>
      <c r="CK543" s="5"/>
      <c r="CL543" s="5"/>
      <c r="CM543" s="5"/>
      <c r="CN543" s="4"/>
      <c r="CO543" s="4"/>
    </row>
    <row r="545" spans="1:39" ht="12.75">
      <c r="A545" s="303" t="s">
        <v>1012</v>
      </c>
      <c r="B545" s="303"/>
      <c r="C545" s="303"/>
      <c r="D545" s="7"/>
      <c r="E545" s="7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15"/>
      <c r="AI545" s="15"/>
      <c r="AJ545" s="8"/>
      <c r="AK545" s="8"/>
      <c r="AL545" s="8"/>
      <c r="AM545" s="8"/>
    </row>
    <row r="546" spans="1:39" ht="12.75">
      <c r="A546" s="277" t="s">
        <v>1016</v>
      </c>
      <c r="B546" s="277"/>
      <c r="C546" s="277"/>
      <c r="D546" s="7"/>
      <c r="E546" s="7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15"/>
      <c r="AI546" s="15"/>
      <c r="AJ546" s="8"/>
      <c r="AK546" s="8"/>
      <c r="AL546" s="8"/>
      <c r="AM546" s="8"/>
    </row>
    <row r="547" spans="1:39" ht="12.75">
      <c r="A547" s="277" t="s">
        <v>1016</v>
      </c>
      <c r="B547" s="277"/>
      <c r="C547" s="277"/>
      <c r="D547" s="7"/>
      <c r="E547" s="7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15"/>
      <c r="AI547" s="15"/>
      <c r="AJ547" s="8"/>
      <c r="AK547" s="8"/>
      <c r="AL547" s="8"/>
      <c r="AM547" s="8"/>
    </row>
    <row r="548" spans="1:39" ht="18">
      <c r="A548" s="278" t="s">
        <v>1015</v>
      </c>
      <c r="B548" s="278"/>
      <c r="C548" s="278"/>
      <c r="D548" s="247"/>
      <c r="E548" s="247"/>
      <c r="F548" s="247"/>
      <c r="G548" s="247"/>
      <c r="H548" s="247"/>
      <c r="I548" s="247"/>
      <c r="J548" s="247"/>
      <c r="K548" s="247"/>
      <c r="L548" s="247"/>
      <c r="M548" s="247"/>
      <c r="N548" s="247"/>
      <c r="O548" s="53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15"/>
      <c r="AI548" s="15"/>
      <c r="AJ548" s="8"/>
      <c r="AK548" s="8"/>
      <c r="AL548" s="8"/>
      <c r="AM548" s="8"/>
    </row>
    <row r="549" spans="1:39" ht="16.5" thickBot="1">
      <c r="A549" s="279" t="s">
        <v>1018</v>
      </c>
      <c r="B549" s="279"/>
      <c r="C549" s="279"/>
      <c r="D549" s="7"/>
      <c r="E549" s="7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15"/>
      <c r="AI549" s="15"/>
      <c r="AJ549" s="8"/>
      <c r="AK549" s="8"/>
      <c r="AL549" s="8"/>
      <c r="AM549" s="8"/>
    </row>
    <row r="550" spans="1:39" ht="13.5" thickBot="1">
      <c r="A550" s="280" t="s">
        <v>0</v>
      </c>
      <c r="B550" s="281" t="s">
        <v>2</v>
      </c>
      <c r="C550" s="282" t="s">
        <v>3</v>
      </c>
      <c r="D550" s="275" t="s">
        <v>81</v>
      </c>
      <c r="E550" s="276"/>
      <c r="F550" s="275" t="s">
        <v>82</v>
      </c>
      <c r="G550" s="276"/>
      <c r="H550" s="275" t="s">
        <v>83</v>
      </c>
      <c r="I550" s="276"/>
      <c r="J550" s="275" t="s">
        <v>84</v>
      </c>
      <c r="K550" s="276"/>
      <c r="L550" s="275" t="s">
        <v>85</v>
      </c>
      <c r="M550" s="276"/>
      <c r="N550" s="275" t="s">
        <v>86</v>
      </c>
      <c r="O550" s="276"/>
      <c r="P550" s="275" t="s">
        <v>87</v>
      </c>
      <c r="Q550" s="276"/>
      <c r="R550" s="275" t="s">
        <v>88</v>
      </c>
      <c r="S550" s="276"/>
      <c r="T550" s="275" t="s">
        <v>89</v>
      </c>
      <c r="U550" s="276"/>
      <c r="V550" s="275" t="s">
        <v>90</v>
      </c>
      <c r="W550" s="276"/>
      <c r="X550" s="275" t="s">
        <v>91</v>
      </c>
      <c r="Y550" s="276"/>
      <c r="Z550" s="275" t="s">
        <v>92</v>
      </c>
      <c r="AA550" s="276"/>
      <c r="AB550" s="275" t="s">
        <v>93</v>
      </c>
      <c r="AC550" s="276"/>
      <c r="AD550" s="275" t="s">
        <v>94</v>
      </c>
      <c r="AE550" s="276"/>
      <c r="AF550" s="275" t="s">
        <v>95</v>
      </c>
      <c r="AG550" s="276"/>
      <c r="AH550" s="275" t="s">
        <v>96</v>
      </c>
      <c r="AI550" s="276"/>
      <c r="AJ550" s="275" t="s">
        <v>97</v>
      </c>
      <c r="AK550" s="276"/>
      <c r="AL550" s="293" t="s">
        <v>98</v>
      </c>
      <c r="AM550" s="294"/>
    </row>
    <row r="551" spans="1:39" ht="12.75">
      <c r="A551" s="280"/>
      <c r="B551" s="281"/>
      <c r="C551" s="282"/>
      <c r="D551" s="127" t="s">
        <v>431</v>
      </c>
      <c r="E551" s="128" t="s">
        <v>843</v>
      </c>
      <c r="F551" s="127" t="s">
        <v>431</v>
      </c>
      <c r="G551" s="128" t="s">
        <v>843</v>
      </c>
      <c r="H551" s="127" t="s">
        <v>431</v>
      </c>
      <c r="I551" s="128" t="s">
        <v>843</v>
      </c>
      <c r="J551" s="127" t="s">
        <v>431</v>
      </c>
      <c r="K551" s="128" t="s">
        <v>843</v>
      </c>
      <c r="L551" s="127" t="s">
        <v>431</v>
      </c>
      <c r="M551" s="128" t="s">
        <v>843</v>
      </c>
      <c r="N551" s="127" t="s">
        <v>431</v>
      </c>
      <c r="O551" s="128" t="s">
        <v>843</v>
      </c>
      <c r="P551" s="127" t="s">
        <v>431</v>
      </c>
      <c r="Q551" s="128" t="s">
        <v>843</v>
      </c>
      <c r="R551" s="127" t="s">
        <v>431</v>
      </c>
      <c r="S551" s="128" t="s">
        <v>843</v>
      </c>
      <c r="T551" s="127" t="s">
        <v>431</v>
      </c>
      <c r="U551" s="128" t="s">
        <v>843</v>
      </c>
      <c r="V551" s="127" t="s">
        <v>431</v>
      </c>
      <c r="W551" s="128" t="s">
        <v>843</v>
      </c>
      <c r="X551" s="127" t="s">
        <v>431</v>
      </c>
      <c r="Y551" s="128" t="s">
        <v>843</v>
      </c>
      <c r="Z551" s="127" t="s">
        <v>431</v>
      </c>
      <c r="AA551" s="128" t="s">
        <v>843</v>
      </c>
      <c r="AB551" s="127" t="s">
        <v>431</v>
      </c>
      <c r="AC551" s="128" t="s">
        <v>843</v>
      </c>
      <c r="AD551" s="127" t="s">
        <v>431</v>
      </c>
      <c r="AE551" s="128" t="s">
        <v>843</v>
      </c>
      <c r="AF551" s="127" t="s">
        <v>431</v>
      </c>
      <c r="AG551" s="128" t="s">
        <v>843</v>
      </c>
      <c r="AH551" s="127" t="s">
        <v>431</v>
      </c>
      <c r="AI551" s="128" t="s">
        <v>843</v>
      </c>
      <c r="AJ551" s="127" t="s">
        <v>431</v>
      </c>
      <c r="AK551" s="128" t="s">
        <v>843</v>
      </c>
      <c r="AL551" s="127" t="s">
        <v>431</v>
      </c>
      <c r="AM551" s="128" t="s">
        <v>843</v>
      </c>
    </row>
    <row r="552" spans="1:39" ht="12.75">
      <c r="A552" s="14" t="s">
        <v>27</v>
      </c>
      <c r="B552" s="9" t="s">
        <v>26</v>
      </c>
      <c r="C552" s="10"/>
      <c r="D552" s="93"/>
      <c r="E552" s="96"/>
      <c r="F552" s="93"/>
      <c r="G552" s="96"/>
      <c r="H552" s="93"/>
      <c r="I552" s="96"/>
      <c r="J552" s="93"/>
      <c r="K552" s="96"/>
      <c r="L552" s="93"/>
      <c r="M552" s="96"/>
      <c r="N552" s="93"/>
      <c r="O552" s="96"/>
      <c r="P552" s="93"/>
      <c r="Q552" s="96"/>
      <c r="R552" s="93"/>
      <c r="S552" s="96"/>
      <c r="T552" s="93"/>
      <c r="U552" s="96"/>
      <c r="V552" s="93"/>
      <c r="W552" s="96"/>
      <c r="X552" s="93"/>
      <c r="Y552" s="96"/>
      <c r="Z552" s="93"/>
      <c r="AA552" s="96"/>
      <c r="AB552" s="93"/>
      <c r="AC552" s="96"/>
      <c r="AD552" s="93"/>
      <c r="AE552" s="96"/>
      <c r="AF552" s="93"/>
      <c r="AG552" s="96"/>
      <c r="AH552" s="93"/>
      <c r="AI552" s="96"/>
      <c r="AJ552" s="93"/>
      <c r="AK552" s="96"/>
      <c r="AL552" s="141"/>
      <c r="AM552" s="96"/>
    </row>
    <row r="553" spans="1:39" ht="12.75">
      <c r="A553" s="11" t="s">
        <v>6</v>
      </c>
      <c r="B553" s="46" t="s">
        <v>28</v>
      </c>
      <c r="C553" s="63" t="s">
        <v>29</v>
      </c>
      <c r="D553" s="93">
        <v>1973</v>
      </c>
      <c r="E553" s="96"/>
      <c r="F553" s="93">
        <v>1985</v>
      </c>
      <c r="G553" s="96"/>
      <c r="H553" s="93">
        <v>1985</v>
      </c>
      <c r="I553" s="96"/>
      <c r="J553" s="93">
        <v>1986</v>
      </c>
      <c r="K553" s="96"/>
      <c r="L553" s="93">
        <v>1987</v>
      </c>
      <c r="M553" s="96"/>
      <c r="N553" s="93">
        <v>1970</v>
      </c>
      <c r="O553" s="96"/>
      <c r="P553" s="93">
        <v>1962</v>
      </c>
      <c r="Q553" s="96"/>
      <c r="R553" s="93">
        <v>1964</v>
      </c>
      <c r="S553" s="96"/>
      <c r="T553" s="93">
        <v>1963</v>
      </c>
      <c r="U553" s="96"/>
      <c r="V553" s="93">
        <v>1963</v>
      </c>
      <c r="W553" s="96"/>
      <c r="X553" s="93">
        <v>1963</v>
      </c>
      <c r="Y553" s="96"/>
      <c r="Z553" s="93">
        <v>1963</v>
      </c>
      <c r="AA553" s="96"/>
      <c r="AB553" s="93">
        <v>1963</v>
      </c>
      <c r="AC553" s="96"/>
      <c r="AD553" s="93">
        <v>1963</v>
      </c>
      <c r="AE553" s="96"/>
      <c r="AF553" s="93">
        <v>1962</v>
      </c>
      <c r="AG553" s="96"/>
      <c r="AH553" s="93">
        <v>1962</v>
      </c>
      <c r="AI553" s="96"/>
      <c r="AJ553" s="93">
        <v>2008</v>
      </c>
      <c r="AK553" s="96"/>
      <c r="AL553" s="141">
        <v>2008</v>
      </c>
      <c r="AM553" s="96"/>
    </row>
    <row r="554" spans="1:39" ht="12.75">
      <c r="A554" s="11" t="s">
        <v>7</v>
      </c>
      <c r="B554" s="46" t="s">
        <v>30</v>
      </c>
      <c r="C554" s="63" t="s">
        <v>5</v>
      </c>
      <c r="D554" s="93">
        <v>8988.3</v>
      </c>
      <c r="E554" s="96"/>
      <c r="F554" s="93">
        <v>7689.1</v>
      </c>
      <c r="G554" s="96"/>
      <c r="H554" s="93">
        <v>7960.8</v>
      </c>
      <c r="I554" s="96"/>
      <c r="J554" s="93">
        <v>14197</v>
      </c>
      <c r="K554" s="96"/>
      <c r="L554" s="93">
        <v>1815.1</v>
      </c>
      <c r="M554" s="96"/>
      <c r="N554" s="93">
        <v>2051.06</v>
      </c>
      <c r="O554" s="96"/>
      <c r="P554" s="93">
        <v>2048.8</v>
      </c>
      <c r="Q554" s="96"/>
      <c r="R554" s="93">
        <v>2145.11</v>
      </c>
      <c r="S554" s="96"/>
      <c r="T554" s="93">
        <v>2155.31</v>
      </c>
      <c r="U554" s="96"/>
      <c r="V554" s="93">
        <v>2147.69</v>
      </c>
      <c r="W554" s="96"/>
      <c r="X554" s="93">
        <v>2107.69</v>
      </c>
      <c r="Y554" s="96"/>
      <c r="Z554" s="93">
        <v>2148.92</v>
      </c>
      <c r="AA554" s="96"/>
      <c r="AB554" s="93">
        <v>2015.02</v>
      </c>
      <c r="AC554" s="96"/>
      <c r="AD554" s="93">
        <v>2004.1</v>
      </c>
      <c r="AE554" s="96"/>
      <c r="AF554" s="93">
        <v>2033</v>
      </c>
      <c r="AG554" s="96"/>
      <c r="AH554" s="93">
        <v>2027.8</v>
      </c>
      <c r="AI554" s="96"/>
      <c r="AJ554" s="93">
        <v>7113.5</v>
      </c>
      <c r="AK554" s="96"/>
      <c r="AL554" s="141">
        <v>10603.8</v>
      </c>
      <c r="AM554" s="96"/>
    </row>
    <row r="555" spans="1:39" ht="12.75">
      <c r="A555" s="11" t="s">
        <v>8</v>
      </c>
      <c r="B555" s="47" t="s">
        <v>31</v>
      </c>
      <c r="C555" s="63"/>
      <c r="D555" s="168"/>
      <c r="E555" s="169"/>
      <c r="F555" s="94"/>
      <c r="G555" s="97"/>
      <c r="H555" s="94"/>
      <c r="I555" s="97"/>
      <c r="J555" s="94"/>
      <c r="K555" s="97"/>
      <c r="L555" s="94"/>
      <c r="M555" s="97"/>
      <c r="N555" s="94"/>
      <c r="O555" s="97"/>
      <c r="P555" s="94"/>
      <c r="Q555" s="97"/>
      <c r="R555" s="94"/>
      <c r="S555" s="97"/>
      <c r="T555" s="94"/>
      <c r="U555" s="97"/>
      <c r="V555" s="94"/>
      <c r="W555" s="97"/>
      <c r="X555" s="94"/>
      <c r="Y555" s="97"/>
      <c r="Z555" s="94"/>
      <c r="AA555" s="97"/>
      <c r="AB555" s="94"/>
      <c r="AC555" s="97"/>
      <c r="AD555" s="94"/>
      <c r="AE555" s="97"/>
      <c r="AF555" s="94"/>
      <c r="AG555" s="97"/>
      <c r="AH555" s="122"/>
      <c r="AI555" s="123"/>
      <c r="AJ555" s="94"/>
      <c r="AK555" s="97"/>
      <c r="AL555" s="182"/>
      <c r="AM555" s="97"/>
    </row>
    <row r="556" spans="1:39" ht="12.75">
      <c r="A556" s="11"/>
      <c r="B556" s="47" t="s">
        <v>216</v>
      </c>
      <c r="C556" s="63"/>
      <c r="D556" s="168"/>
      <c r="E556" s="169"/>
      <c r="F556" s="94"/>
      <c r="G556" s="97"/>
      <c r="H556" s="94"/>
      <c r="I556" s="97"/>
      <c r="J556" s="94"/>
      <c r="K556" s="97"/>
      <c r="L556" s="94"/>
      <c r="M556" s="97"/>
      <c r="N556" s="94"/>
      <c r="O556" s="97"/>
      <c r="P556" s="94"/>
      <c r="Q556" s="97"/>
      <c r="R556" s="94"/>
      <c r="S556" s="97"/>
      <c r="T556" s="94"/>
      <c r="U556" s="97"/>
      <c r="V556" s="94"/>
      <c r="W556" s="97"/>
      <c r="X556" s="94"/>
      <c r="Y556" s="97"/>
      <c r="Z556" s="94"/>
      <c r="AA556" s="97"/>
      <c r="AB556" s="94"/>
      <c r="AC556" s="97"/>
      <c r="AD556" s="94"/>
      <c r="AE556" s="97"/>
      <c r="AF556" s="94"/>
      <c r="AG556" s="97"/>
      <c r="AH556" s="122"/>
      <c r="AI556" s="123"/>
      <c r="AJ556" s="94"/>
      <c r="AK556" s="97"/>
      <c r="AL556" s="182"/>
      <c r="AM556" s="97"/>
    </row>
    <row r="557" spans="1:39" ht="12.75">
      <c r="A557" s="11" t="s">
        <v>10</v>
      </c>
      <c r="B557" s="46" t="s">
        <v>217</v>
      </c>
      <c r="C557" s="63" t="s">
        <v>4</v>
      </c>
      <c r="D557" s="170">
        <v>608.902</v>
      </c>
      <c r="E557" s="171"/>
      <c r="F557" s="122">
        <v>-446.266</v>
      </c>
      <c r="G557" s="123"/>
      <c r="H557" s="122">
        <v>-842.211</v>
      </c>
      <c r="I557" s="123"/>
      <c r="J557" s="122">
        <v>218.481</v>
      </c>
      <c r="K557" s="123"/>
      <c r="L557" s="172">
        <v>-264.004</v>
      </c>
      <c r="M557" s="173"/>
      <c r="N557" s="172">
        <v>-87.304</v>
      </c>
      <c r="O557" s="173"/>
      <c r="P557" s="122">
        <v>198.728</v>
      </c>
      <c r="Q557" s="123"/>
      <c r="R557" s="122">
        <v>-88.804</v>
      </c>
      <c r="S557" s="123"/>
      <c r="T557" s="122">
        <v>165.369</v>
      </c>
      <c r="U557" s="123"/>
      <c r="V557" s="122">
        <v>12.511</v>
      </c>
      <c r="W557" s="123"/>
      <c r="X557" s="122">
        <v>179.383</v>
      </c>
      <c r="Y557" s="123"/>
      <c r="Z557" s="122">
        <v>174.734</v>
      </c>
      <c r="AA557" s="123"/>
      <c r="AB557" s="122">
        <v>40.999</v>
      </c>
      <c r="AC557" s="123"/>
      <c r="AD557" s="122">
        <v>-228.732</v>
      </c>
      <c r="AE557" s="123"/>
      <c r="AF557" s="122">
        <v>-159.944</v>
      </c>
      <c r="AG557" s="123"/>
      <c r="AH557" s="172">
        <v>-24.278</v>
      </c>
      <c r="AI557" s="173"/>
      <c r="AJ557" s="122">
        <v>1034.226</v>
      </c>
      <c r="AK557" s="123"/>
      <c r="AL557" s="142">
        <v>1682.294</v>
      </c>
      <c r="AM557" s="123"/>
    </row>
    <row r="558" spans="1:39" ht="25.5">
      <c r="A558" s="11" t="s">
        <v>11</v>
      </c>
      <c r="B558" s="46" t="s">
        <v>425</v>
      </c>
      <c r="C558" s="63" t="s">
        <v>4</v>
      </c>
      <c r="D558" s="172">
        <v>329.753</v>
      </c>
      <c r="E558" s="173"/>
      <c r="F558" s="122">
        <v>377.971</v>
      </c>
      <c r="G558" s="123"/>
      <c r="H558" s="122">
        <v>388.147</v>
      </c>
      <c r="I558" s="123"/>
      <c r="J558" s="122">
        <v>700.846</v>
      </c>
      <c r="K558" s="123"/>
      <c r="L558" s="172">
        <v>88.386</v>
      </c>
      <c r="M558" s="173"/>
      <c r="N558" s="172">
        <v>75.412</v>
      </c>
      <c r="O558" s="173"/>
      <c r="P558" s="122">
        <v>101.061</v>
      </c>
      <c r="Q558" s="123"/>
      <c r="R558" s="122">
        <v>105.895</v>
      </c>
      <c r="S558" s="123"/>
      <c r="T558" s="122">
        <v>106.201</v>
      </c>
      <c r="U558" s="123"/>
      <c r="V558" s="122">
        <v>105.806</v>
      </c>
      <c r="W558" s="123"/>
      <c r="X558" s="122">
        <v>106.32</v>
      </c>
      <c r="Y558" s="123"/>
      <c r="Z558" s="122">
        <v>106.112</v>
      </c>
      <c r="AA558" s="123"/>
      <c r="AB558" s="122">
        <v>99.471</v>
      </c>
      <c r="AC558" s="123"/>
      <c r="AD558" s="122">
        <v>98.918</v>
      </c>
      <c r="AE558" s="123"/>
      <c r="AF558" s="122">
        <v>100.395</v>
      </c>
      <c r="AG558" s="123"/>
      <c r="AH558" s="172">
        <v>100.108</v>
      </c>
      <c r="AI558" s="173"/>
      <c r="AJ558" s="122">
        <v>340.503</v>
      </c>
      <c r="AK558" s="123"/>
      <c r="AL558" s="142">
        <v>510.747</v>
      </c>
      <c r="AM558" s="123"/>
    </row>
    <row r="559" spans="1:39" ht="25.5">
      <c r="A559" s="48" t="s">
        <v>12</v>
      </c>
      <c r="B559" s="49" t="s">
        <v>32</v>
      </c>
      <c r="C559" s="22" t="s">
        <v>4</v>
      </c>
      <c r="D559" s="174">
        <f>SUM(D557:D558)</f>
        <v>938.655</v>
      </c>
      <c r="E559" s="118"/>
      <c r="F559" s="81">
        <f>SUM(F557:F558)</f>
        <v>-68.29500000000002</v>
      </c>
      <c r="G559" s="83"/>
      <c r="H559" s="81">
        <f>SUM(H557:H558)</f>
        <v>-454.064</v>
      </c>
      <c r="I559" s="83"/>
      <c r="J559" s="174">
        <f>SUM(J557:J558)</f>
        <v>919.327</v>
      </c>
      <c r="K559" s="118"/>
      <c r="L559" s="81">
        <f>SUM(L557:L558)</f>
        <v>-175.61800000000002</v>
      </c>
      <c r="M559" s="83"/>
      <c r="N559" s="95">
        <f>O565</f>
        <v>0</v>
      </c>
      <c r="O559" s="82"/>
      <c r="P559" s="174">
        <f>SUM(P557:P558)</f>
        <v>299.789</v>
      </c>
      <c r="Q559" s="118"/>
      <c r="R559" s="174">
        <f>SUM(R557:R558)</f>
        <v>17.090999999999994</v>
      </c>
      <c r="S559" s="118"/>
      <c r="T559" s="174">
        <f>SUM(T557:T558)</f>
        <v>271.57</v>
      </c>
      <c r="U559" s="118"/>
      <c r="V559" s="174">
        <f>SUM(V557:V558)</f>
        <v>118.317</v>
      </c>
      <c r="W559" s="118"/>
      <c r="X559" s="174">
        <f>SUM(X557:X558)</f>
        <v>285.703</v>
      </c>
      <c r="Y559" s="118"/>
      <c r="Z559" s="174">
        <f>SUM(Z557:Z558)</f>
        <v>280.846</v>
      </c>
      <c r="AA559" s="118"/>
      <c r="AB559" s="174">
        <f>SUM(AB557:AB558)</f>
        <v>140.47</v>
      </c>
      <c r="AC559" s="118"/>
      <c r="AD559" s="81">
        <f>SUM(AD557:AD558)</f>
        <v>-129.814</v>
      </c>
      <c r="AE559" s="83"/>
      <c r="AF559" s="81">
        <f>SUM(AF557:AF558)</f>
        <v>-59.54899999999999</v>
      </c>
      <c r="AG559" s="83"/>
      <c r="AH559" s="174">
        <f>SUM(AH557:AH558)</f>
        <v>75.83000000000001</v>
      </c>
      <c r="AI559" s="118"/>
      <c r="AJ559" s="174">
        <f>SUM(AJ557:AJ558)</f>
        <v>1374.729</v>
      </c>
      <c r="AK559" s="118"/>
      <c r="AL559" s="183">
        <f>SUM(AL557:AL558)</f>
        <v>2193.041</v>
      </c>
      <c r="AM559" s="118"/>
    </row>
    <row r="560" spans="1:39" ht="12.75">
      <c r="A560" s="48"/>
      <c r="B560" s="49" t="s">
        <v>432</v>
      </c>
      <c r="C560" s="22" t="s">
        <v>1021</v>
      </c>
      <c r="D560" s="174">
        <v>36.639</v>
      </c>
      <c r="E560" s="118"/>
      <c r="F560" s="95">
        <v>41.997</v>
      </c>
      <c r="G560" s="83"/>
      <c r="H560" s="81">
        <v>43.127</v>
      </c>
      <c r="I560" s="83"/>
      <c r="J560" s="174">
        <v>77.872</v>
      </c>
      <c r="K560" s="118"/>
      <c r="L560" s="81">
        <v>9.821</v>
      </c>
      <c r="M560" s="83"/>
      <c r="N560" s="95">
        <v>8.379</v>
      </c>
      <c r="O560" s="82"/>
      <c r="P560" s="174">
        <v>11.229</v>
      </c>
      <c r="Q560" s="118"/>
      <c r="R560" s="174">
        <v>11.766</v>
      </c>
      <c r="S560" s="118"/>
      <c r="T560" s="174">
        <v>11.8</v>
      </c>
      <c r="U560" s="118"/>
      <c r="V560" s="174">
        <v>11.756</v>
      </c>
      <c r="W560" s="118"/>
      <c r="X560" s="174">
        <v>11.813</v>
      </c>
      <c r="Y560" s="118"/>
      <c r="Z560" s="174">
        <v>11.79</v>
      </c>
      <c r="AA560" s="118"/>
      <c r="AB560" s="174">
        <v>11.052</v>
      </c>
      <c r="AC560" s="118"/>
      <c r="AD560" s="81">
        <v>10.991</v>
      </c>
      <c r="AE560" s="83"/>
      <c r="AF560" s="95">
        <v>11.155</v>
      </c>
      <c r="AG560" s="83"/>
      <c r="AH560" s="174">
        <v>11.123</v>
      </c>
      <c r="AI560" s="118"/>
      <c r="AJ560" s="174">
        <v>37.834</v>
      </c>
      <c r="AK560" s="118"/>
      <c r="AL560" s="183">
        <v>56.75</v>
      </c>
      <c r="AM560" s="118"/>
    </row>
    <row r="561" spans="1:39" ht="12.75" hidden="1">
      <c r="A561" s="48"/>
      <c r="B561" s="49"/>
      <c r="C561" s="22"/>
      <c r="D561" s="174"/>
      <c r="E561" s="118"/>
      <c r="F561" s="81"/>
      <c r="G561" s="83"/>
      <c r="H561" s="81"/>
      <c r="I561" s="83"/>
      <c r="J561" s="174"/>
      <c r="K561" s="118"/>
      <c r="L561" s="81"/>
      <c r="M561" s="83"/>
      <c r="N561" s="95"/>
      <c r="O561" s="82"/>
      <c r="P561" s="174"/>
      <c r="Q561" s="118"/>
      <c r="R561" s="174"/>
      <c r="S561" s="118"/>
      <c r="T561" s="174"/>
      <c r="U561" s="118"/>
      <c r="V561" s="174"/>
      <c r="W561" s="118"/>
      <c r="X561" s="174"/>
      <c r="Y561" s="118"/>
      <c r="Z561" s="174"/>
      <c r="AA561" s="118"/>
      <c r="AB561" s="174"/>
      <c r="AC561" s="118"/>
      <c r="AD561" s="81"/>
      <c r="AE561" s="83"/>
      <c r="AF561" s="81"/>
      <c r="AG561" s="83"/>
      <c r="AH561" s="174"/>
      <c r="AI561" s="118"/>
      <c r="AJ561" s="174"/>
      <c r="AK561" s="118"/>
      <c r="AL561" s="183"/>
      <c r="AM561" s="118"/>
    </row>
    <row r="562" spans="1:39" ht="12.75" hidden="1">
      <c r="A562" s="50"/>
      <c r="B562" s="47" t="s">
        <v>1</v>
      </c>
      <c r="C562" s="64"/>
      <c r="D562" s="168"/>
      <c r="E562" s="169"/>
      <c r="F562" s="94"/>
      <c r="G562" s="97"/>
      <c r="H562" s="94"/>
      <c r="I562" s="97"/>
      <c r="J562" s="94"/>
      <c r="K562" s="97"/>
      <c r="L562" s="94"/>
      <c r="M562" s="97"/>
      <c r="N562" s="94"/>
      <c r="O562" s="97"/>
      <c r="P562" s="94"/>
      <c r="Q562" s="116"/>
      <c r="R562" s="94"/>
      <c r="S562" s="97"/>
      <c r="T562" s="94"/>
      <c r="U562" s="97"/>
      <c r="V562" s="94"/>
      <c r="W562" s="97"/>
      <c r="X562" s="94"/>
      <c r="Y562" s="97"/>
      <c r="Z562" s="94"/>
      <c r="AA562" s="97"/>
      <c r="AB562" s="94"/>
      <c r="AC562" s="97"/>
      <c r="AD562" s="94"/>
      <c r="AE562" s="97"/>
      <c r="AF562" s="94"/>
      <c r="AG562" s="97"/>
      <c r="AH562" s="122"/>
      <c r="AI562" s="123"/>
      <c r="AJ562" s="94"/>
      <c r="AK562" s="97"/>
      <c r="AL562" s="182"/>
      <c r="AM562" s="97"/>
    </row>
    <row r="563" spans="1:39" ht="12.75" hidden="1">
      <c r="A563" s="38" t="s">
        <v>27</v>
      </c>
      <c r="B563" s="1" t="s">
        <v>146</v>
      </c>
      <c r="C563" s="65" t="s">
        <v>147</v>
      </c>
      <c r="D563" s="175" t="s">
        <v>241</v>
      </c>
      <c r="E563" s="176">
        <v>0</v>
      </c>
      <c r="F563" s="175" t="s">
        <v>241</v>
      </c>
      <c r="G563" s="176">
        <v>0</v>
      </c>
      <c r="H563" s="175" t="s">
        <v>241</v>
      </c>
      <c r="I563" s="176">
        <v>0</v>
      </c>
      <c r="J563" s="175" t="s">
        <v>241</v>
      </c>
      <c r="K563" s="176">
        <v>0</v>
      </c>
      <c r="L563" s="175" t="s">
        <v>241</v>
      </c>
      <c r="M563" s="176">
        <v>0</v>
      </c>
      <c r="N563" s="175" t="s">
        <v>241</v>
      </c>
      <c r="O563" s="176">
        <v>0</v>
      </c>
      <c r="P563" s="178" t="s">
        <v>241</v>
      </c>
      <c r="Q563" s="80">
        <v>0</v>
      </c>
      <c r="R563" s="175" t="s">
        <v>241</v>
      </c>
      <c r="S563" s="176">
        <v>0</v>
      </c>
      <c r="T563" s="175" t="s">
        <v>241</v>
      </c>
      <c r="U563" s="176">
        <v>0</v>
      </c>
      <c r="V563" s="100">
        <v>30</v>
      </c>
      <c r="W563" s="101">
        <v>81</v>
      </c>
      <c r="X563" s="100">
        <v>0</v>
      </c>
      <c r="Y563" s="101">
        <v>0</v>
      </c>
      <c r="Z563" s="100">
        <v>0</v>
      </c>
      <c r="AA563" s="101">
        <v>0</v>
      </c>
      <c r="AB563" s="100">
        <v>0</v>
      </c>
      <c r="AC563" s="101">
        <v>114</v>
      </c>
      <c r="AD563" s="100">
        <v>40</v>
      </c>
      <c r="AE563" s="101">
        <v>106</v>
      </c>
      <c r="AF563" s="100">
        <v>0</v>
      </c>
      <c r="AG563" s="101">
        <v>135</v>
      </c>
      <c r="AH563" s="100">
        <v>30</v>
      </c>
      <c r="AI563" s="101">
        <v>61</v>
      </c>
      <c r="AJ563" s="100">
        <v>0</v>
      </c>
      <c r="AK563" s="101">
        <v>0</v>
      </c>
      <c r="AL563" s="184">
        <v>0</v>
      </c>
      <c r="AM563" s="101">
        <v>0</v>
      </c>
    </row>
    <row r="564" spans="1:39" ht="12.75" hidden="1">
      <c r="A564" s="39"/>
      <c r="B564" s="2"/>
      <c r="C564" s="66" t="s">
        <v>148</v>
      </c>
      <c r="D564" s="175" t="s">
        <v>241</v>
      </c>
      <c r="E564" s="176">
        <v>0</v>
      </c>
      <c r="F564" s="175" t="s">
        <v>241</v>
      </c>
      <c r="G564" s="176">
        <v>0</v>
      </c>
      <c r="H564" s="175" t="s">
        <v>241</v>
      </c>
      <c r="I564" s="176">
        <v>0</v>
      </c>
      <c r="J564" s="175" t="s">
        <v>241</v>
      </c>
      <c r="K564" s="176">
        <v>0</v>
      </c>
      <c r="L564" s="175" t="s">
        <v>241</v>
      </c>
      <c r="M564" s="176">
        <v>0</v>
      </c>
      <c r="N564" s="175" t="s">
        <v>241</v>
      </c>
      <c r="O564" s="176">
        <v>0</v>
      </c>
      <c r="P564" s="178" t="s">
        <v>241</v>
      </c>
      <c r="Q564" s="80">
        <v>0</v>
      </c>
      <c r="R564" s="175" t="s">
        <v>241</v>
      </c>
      <c r="S564" s="176">
        <v>0</v>
      </c>
      <c r="T564" s="175" t="s">
        <v>241</v>
      </c>
      <c r="U564" s="176">
        <v>0</v>
      </c>
      <c r="V564" s="175" t="s">
        <v>386</v>
      </c>
      <c r="W564" s="176">
        <v>7.082</v>
      </c>
      <c r="X564" s="100">
        <v>0</v>
      </c>
      <c r="Y564" s="101">
        <v>0</v>
      </c>
      <c r="Z564" s="100">
        <v>0</v>
      </c>
      <c r="AA564" s="101">
        <v>0</v>
      </c>
      <c r="AB564" s="100">
        <v>0</v>
      </c>
      <c r="AC564" s="101">
        <v>53.468</v>
      </c>
      <c r="AD564" s="100">
        <v>30.307</v>
      </c>
      <c r="AE564" s="101">
        <v>29.491</v>
      </c>
      <c r="AF564" s="100">
        <v>0</v>
      </c>
      <c r="AG564" s="101">
        <v>45.679</v>
      </c>
      <c r="AH564" s="175" t="s">
        <v>383</v>
      </c>
      <c r="AI564" s="176" t="s">
        <v>476</v>
      </c>
      <c r="AJ564" s="100">
        <v>0</v>
      </c>
      <c r="AK564" s="101">
        <v>0</v>
      </c>
      <c r="AL564" s="184">
        <v>0</v>
      </c>
      <c r="AM564" s="101">
        <v>0</v>
      </c>
    </row>
    <row r="565" spans="1:39" ht="12.75" hidden="1">
      <c r="A565" s="38" t="s">
        <v>8</v>
      </c>
      <c r="B565" s="1" t="s">
        <v>149</v>
      </c>
      <c r="C565" s="65" t="s">
        <v>5</v>
      </c>
      <c r="D565" s="175" t="s">
        <v>241</v>
      </c>
      <c r="E565" s="176">
        <v>40</v>
      </c>
      <c r="F565" s="175" t="s">
        <v>234</v>
      </c>
      <c r="G565" s="176">
        <v>65</v>
      </c>
      <c r="H565" s="175" t="s">
        <v>236</v>
      </c>
      <c r="I565" s="176">
        <v>80</v>
      </c>
      <c r="J565" s="175" t="s">
        <v>241</v>
      </c>
      <c r="K565" s="176">
        <v>0</v>
      </c>
      <c r="L565" s="175" t="s">
        <v>238</v>
      </c>
      <c r="M565" s="176">
        <v>50</v>
      </c>
      <c r="N565" s="175" t="s">
        <v>241</v>
      </c>
      <c r="O565" s="176">
        <v>0</v>
      </c>
      <c r="P565" s="178" t="s">
        <v>241</v>
      </c>
      <c r="Q565" s="80">
        <v>0</v>
      </c>
      <c r="R565" s="175" t="s">
        <v>241</v>
      </c>
      <c r="S565" s="176">
        <v>0</v>
      </c>
      <c r="T565" s="175" t="s">
        <v>241</v>
      </c>
      <c r="U565" s="176">
        <v>0</v>
      </c>
      <c r="V565" s="100">
        <v>0</v>
      </c>
      <c r="W565" s="101">
        <v>0</v>
      </c>
      <c r="X565" s="100">
        <v>0</v>
      </c>
      <c r="Y565" s="101">
        <v>0</v>
      </c>
      <c r="Z565" s="100">
        <v>0</v>
      </c>
      <c r="AA565" s="101">
        <v>0</v>
      </c>
      <c r="AB565" s="100">
        <v>0</v>
      </c>
      <c r="AC565" s="101">
        <v>0</v>
      </c>
      <c r="AD565" s="100">
        <v>0</v>
      </c>
      <c r="AE565" s="101">
        <v>0</v>
      </c>
      <c r="AF565" s="100">
        <v>0</v>
      </c>
      <c r="AG565" s="101">
        <v>0</v>
      </c>
      <c r="AH565" s="100">
        <v>0</v>
      </c>
      <c r="AI565" s="101">
        <v>0</v>
      </c>
      <c r="AJ565" s="100">
        <v>0</v>
      </c>
      <c r="AK565" s="101">
        <v>0</v>
      </c>
      <c r="AL565" s="184">
        <v>50</v>
      </c>
      <c r="AM565" s="101">
        <v>0</v>
      </c>
    </row>
    <row r="566" spans="1:39" ht="12.75" hidden="1">
      <c r="A566" s="39"/>
      <c r="B566" s="2"/>
      <c r="C566" s="66" t="s">
        <v>148</v>
      </c>
      <c r="D566" s="175" t="s">
        <v>241</v>
      </c>
      <c r="E566" s="176">
        <v>12.442</v>
      </c>
      <c r="F566" s="175" t="s">
        <v>235</v>
      </c>
      <c r="G566" s="176" t="s">
        <v>565</v>
      </c>
      <c r="H566" s="175" t="s">
        <v>237</v>
      </c>
      <c r="I566" s="176">
        <v>18.809</v>
      </c>
      <c r="J566" s="175" t="s">
        <v>241</v>
      </c>
      <c r="K566" s="176">
        <v>0</v>
      </c>
      <c r="L566" s="175" t="s">
        <v>239</v>
      </c>
      <c r="M566" s="176" t="s">
        <v>584</v>
      </c>
      <c r="N566" s="175" t="s">
        <v>241</v>
      </c>
      <c r="O566" s="176">
        <v>0</v>
      </c>
      <c r="P566" s="178" t="s">
        <v>241</v>
      </c>
      <c r="Q566" s="80">
        <v>0</v>
      </c>
      <c r="R566" s="175" t="s">
        <v>241</v>
      </c>
      <c r="S566" s="176">
        <v>0</v>
      </c>
      <c r="T566" s="175" t="s">
        <v>241</v>
      </c>
      <c r="U566" s="176">
        <v>0</v>
      </c>
      <c r="V566" s="100">
        <v>0</v>
      </c>
      <c r="W566" s="101">
        <v>0</v>
      </c>
      <c r="X566" s="100">
        <v>0</v>
      </c>
      <c r="Y566" s="101">
        <v>0</v>
      </c>
      <c r="Z566" s="100">
        <v>0</v>
      </c>
      <c r="AA566" s="101">
        <v>0</v>
      </c>
      <c r="AB566" s="100">
        <v>0</v>
      </c>
      <c r="AC566" s="101">
        <v>0</v>
      </c>
      <c r="AD566" s="100">
        <v>0</v>
      </c>
      <c r="AE566" s="101">
        <v>0</v>
      </c>
      <c r="AF566" s="100">
        <v>0</v>
      </c>
      <c r="AG566" s="101">
        <v>0</v>
      </c>
      <c r="AH566" s="100">
        <v>0</v>
      </c>
      <c r="AI566" s="101">
        <v>0</v>
      </c>
      <c r="AJ566" s="100">
        <v>0</v>
      </c>
      <c r="AK566" s="101">
        <v>0</v>
      </c>
      <c r="AL566" s="178" t="s">
        <v>392</v>
      </c>
      <c r="AM566" s="176">
        <v>0</v>
      </c>
    </row>
    <row r="567" spans="1:39" ht="12.75" hidden="1">
      <c r="A567" s="38" t="s">
        <v>9</v>
      </c>
      <c r="B567" s="1" t="s">
        <v>150</v>
      </c>
      <c r="C567" s="65" t="s">
        <v>152</v>
      </c>
      <c r="D567" s="175" t="s">
        <v>241</v>
      </c>
      <c r="E567" s="176">
        <v>0</v>
      </c>
      <c r="F567" s="175" t="s">
        <v>241</v>
      </c>
      <c r="G567" s="176">
        <v>0</v>
      </c>
      <c r="H567" s="175" t="s">
        <v>241</v>
      </c>
      <c r="I567" s="176">
        <v>0</v>
      </c>
      <c r="J567" s="175" t="s">
        <v>241</v>
      </c>
      <c r="K567" s="176">
        <v>0</v>
      </c>
      <c r="L567" s="175" t="s">
        <v>241</v>
      </c>
      <c r="M567" s="176">
        <v>0</v>
      </c>
      <c r="N567" s="175" t="s">
        <v>241</v>
      </c>
      <c r="O567" s="176">
        <v>0</v>
      </c>
      <c r="P567" s="178" t="s">
        <v>241</v>
      </c>
      <c r="Q567" s="80">
        <v>0</v>
      </c>
      <c r="R567" s="175" t="s">
        <v>241</v>
      </c>
      <c r="S567" s="176">
        <v>0</v>
      </c>
      <c r="T567" s="175" t="s">
        <v>241</v>
      </c>
      <c r="U567" s="176">
        <v>0</v>
      </c>
      <c r="V567" s="100">
        <v>0</v>
      </c>
      <c r="W567" s="101">
        <v>0</v>
      </c>
      <c r="X567" s="100">
        <v>0</v>
      </c>
      <c r="Y567" s="101">
        <v>0</v>
      </c>
      <c r="Z567" s="100">
        <v>0</v>
      </c>
      <c r="AA567" s="101">
        <v>0</v>
      </c>
      <c r="AB567" s="100">
        <v>0</v>
      </c>
      <c r="AC567" s="101">
        <v>0</v>
      </c>
      <c r="AD567" s="100">
        <v>0</v>
      </c>
      <c r="AE567" s="101">
        <v>0</v>
      </c>
      <c r="AF567" s="100">
        <v>0</v>
      </c>
      <c r="AG567" s="101">
        <v>0</v>
      </c>
      <c r="AH567" s="100">
        <v>0</v>
      </c>
      <c r="AI567" s="101">
        <v>0</v>
      </c>
      <c r="AJ567" s="100">
        <v>0</v>
      </c>
      <c r="AK567" s="101">
        <v>0</v>
      </c>
      <c r="AL567" s="184">
        <v>0</v>
      </c>
      <c r="AM567" s="101">
        <v>0</v>
      </c>
    </row>
    <row r="568" spans="1:39" ht="12.75" hidden="1">
      <c r="A568" s="39"/>
      <c r="B568" s="2" t="s">
        <v>151</v>
      </c>
      <c r="C568" s="66" t="s">
        <v>148</v>
      </c>
      <c r="D568" s="175" t="s">
        <v>241</v>
      </c>
      <c r="E568" s="176">
        <v>0</v>
      </c>
      <c r="F568" s="175" t="s">
        <v>241</v>
      </c>
      <c r="G568" s="176">
        <v>0</v>
      </c>
      <c r="H568" s="175" t="s">
        <v>241</v>
      </c>
      <c r="I568" s="176">
        <v>0</v>
      </c>
      <c r="J568" s="175" t="s">
        <v>241</v>
      </c>
      <c r="K568" s="176">
        <v>0</v>
      </c>
      <c r="L568" s="175" t="s">
        <v>241</v>
      </c>
      <c r="M568" s="176">
        <v>0</v>
      </c>
      <c r="N568" s="175" t="s">
        <v>241</v>
      </c>
      <c r="O568" s="176">
        <v>0</v>
      </c>
      <c r="P568" s="178" t="s">
        <v>241</v>
      </c>
      <c r="Q568" s="80">
        <v>0</v>
      </c>
      <c r="R568" s="175" t="s">
        <v>241</v>
      </c>
      <c r="S568" s="176">
        <v>0</v>
      </c>
      <c r="T568" s="175" t="s">
        <v>241</v>
      </c>
      <c r="U568" s="176">
        <v>0</v>
      </c>
      <c r="V568" s="100">
        <v>0</v>
      </c>
      <c r="W568" s="101">
        <v>0</v>
      </c>
      <c r="X568" s="100">
        <v>0</v>
      </c>
      <c r="Y568" s="101">
        <v>0</v>
      </c>
      <c r="Z568" s="100">
        <v>0</v>
      </c>
      <c r="AA568" s="101">
        <v>0</v>
      </c>
      <c r="AB568" s="100">
        <v>0</v>
      </c>
      <c r="AC568" s="101">
        <v>0</v>
      </c>
      <c r="AD568" s="100">
        <v>0</v>
      </c>
      <c r="AE568" s="101">
        <v>0</v>
      </c>
      <c r="AF568" s="100">
        <v>0</v>
      </c>
      <c r="AG568" s="101">
        <v>0</v>
      </c>
      <c r="AH568" s="100">
        <v>0</v>
      </c>
      <c r="AI568" s="101">
        <v>0</v>
      </c>
      <c r="AJ568" s="100">
        <v>0</v>
      </c>
      <c r="AK568" s="101">
        <v>0</v>
      </c>
      <c r="AL568" s="184">
        <v>0</v>
      </c>
      <c r="AM568" s="101">
        <v>0</v>
      </c>
    </row>
    <row r="569" spans="1:39" ht="12.75" hidden="1">
      <c r="A569" s="38" t="s">
        <v>153</v>
      </c>
      <c r="B569" s="1" t="s">
        <v>154</v>
      </c>
      <c r="C569" s="65" t="s">
        <v>155</v>
      </c>
      <c r="D569" s="175" t="s">
        <v>241</v>
      </c>
      <c r="E569" s="176">
        <v>0</v>
      </c>
      <c r="F569" s="175" t="s">
        <v>241</v>
      </c>
      <c r="G569" s="176">
        <v>0</v>
      </c>
      <c r="H569" s="175" t="s">
        <v>241</v>
      </c>
      <c r="I569" s="176">
        <v>0</v>
      </c>
      <c r="J569" s="175" t="s">
        <v>241</v>
      </c>
      <c r="K569" s="176">
        <v>0</v>
      </c>
      <c r="L569" s="175" t="s">
        <v>241</v>
      </c>
      <c r="M569" s="176">
        <v>0</v>
      </c>
      <c r="N569" s="175" t="s">
        <v>241</v>
      </c>
      <c r="O569" s="176">
        <v>0</v>
      </c>
      <c r="P569" s="178" t="s">
        <v>241</v>
      </c>
      <c r="Q569" s="80">
        <v>0</v>
      </c>
      <c r="R569" s="175" t="s">
        <v>241</v>
      </c>
      <c r="S569" s="176">
        <v>0</v>
      </c>
      <c r="T569" s="175" t="s">
        <v>241</v>
      </c>
      <c r="U569" s="176">
        <v>0</v>
      </c>
      <c r="V569" s="100">
        <v>0</v>
      </c>
      <c r="W569" s="101">
        <v>0</v>
      </c>
      <c r="X569" s="100">
        <v>0</v>
      </c>
      <c r="Y569" s="101">
        <v>0</v>
      </c>
      <c r="Z569" s="100">
        <v>0</v>
      </c>
      <c r="AA569" s="101">
        <v>0</v>
      </c>
      <c r="AB569" s="100">
        <v>0</v>
      </c>
      <c r="AC569" s="101">
        <v>0</v>
      </c>
      <c r="AD569" s="100">
        <v>0</v>
      </c>
      <c r="AE569" s="101">
        <v>0</v>
      </c>
      <c r="AF569" s="100">
        <v>0</v>
      </c>
      <c r="AG569" s="101">
        <v>0</v>
      </c>
      <c r="AH569" s="100">
        <v>0</v>
      </c>
      <c r="AI569" s="101">
        <v>0</v>
      </c>
      <c r="AJ569" s="100">
        <v>0</v>
      </c>
      <c r="AK569" s="101">
        <v>0</v>
      </c>
      <c r="AL569" s="184">
        <v>0</v>
      </c>
      <c r="AM569" s="101">
        <v>0</v>
      </c>
    </row>
    <row r="570" spans="1:39" ht="12.75" hidden="1">
      <c r="A570" s="39"/>
      <c r="B570" s="2"/>
      <c r="C570" s="66" t="s">
        <v>148</v>
      </c>
      <c r="D570" s="175" t="s">
        <v>241</v>
      </c>
      <c r="E570" s="176">
        <v>0</v>
      </c>
      <c r="F570" s="175" t="s">
        <v>241</v>
      </c>
      <c r="G570" s="176">
        <v>0</v>
      </c>
      <c r="H570" s="175" t="s">
        <v>241</v>
      </c>
      <c r="I570" s="176">
        <v>0</v>
      </c>
      <c r="J570" s="175" t="s">
        <v>241</v>
      </c>
      <c r="K570" s="176">
        <v>0</v>
      </c>
      <c r="L570" s="175" t="s">
        <v>241</v>
      </c>
      <c r="M570" s="176">
        <v>0</v>
      </c>
      <c r="N570" s="175" t="s">
        <v>241</v>
      </c>
      <c r="O570" s="176">
        <v>0</v>
      </c>
      <c r="P570" s="178" t="s">
        <v>241</v>
      </c>
      <c r="Q570" s="80">
        <v>0</v>
      </c>
      <c r="R570" s="175" t="s">
        <v>241</v>
      </c>
      <c r="S570" s="176">
        <v>0</v>
      </c>
      <c r="T570" s="175" t="s">
        <v>241</v>
      </c>
      <c r="U570" s="176">
        <v>0</v>
      </c>
      <c r="V570" s="100">
        <v>0</v>
      </c>
      <c r="W570" s="101">
        <v>0</v>
      </c>
      <c r="X570" s="100">
        <v>0</v>
      </c>
      <c r="Y570" s="101">
        <v>0</v>
      </c>
      <c r="Z570" s="100">
        <v>0</v>
      </c>
      <c r="AA570" s="101">
        <v>0</v>
      </c>
      <c r="AB570" s="100">
        <v>0</v>
      </c>
      <c r="AC570" s="101">
        <v>0</v>
      </c>
      <c r="AD570" s="100">
        <v>0</v>
      </c>
      <c r="AE570" s="101">
        <v>0</v>
      </c>
      <c r="AF570" s="100">
        <v>0</v>
      </c>
      <c r="AG570" s="101">
        <v>0</v>
      </c>
      <c r="AH570" s="100">
        <v>0</v>
      </c>
      <c r="AI570" s="101">
        <v>0</v>
      </c>
      <c r="AJ570" s="100">
        <v>0</v>
      </c>
      <c r="AK570" s="101">
        <v>0</v>
      </c>
      <c r="AL570" s="184">
        <v>0</v>
      </c>
      <c r="AM570" s="101">
        <v>0</v>
      </c>
    </row>
    <row r="571" spans="1:39" ht="12.75" hidden="1">
      <c r="A571" s="38" t="s">
        <v>13</v>
      </c>
      <c r="B571" s="1" t="s">
        <v>156</v>
      </c>
      <c r="C571" s="65" t="s">
        <v>155</v>
      </c>
      <c r="D571" s="175" t="s">
        <v>241</v>
      </c>
      <c r="E571" s="176">
        <v>0</v>
      </c>
      <c r="F571" s="175" t="s">
        <v>241</v>
      </c>
      <c r="G571" s="176">
        <v>0</v>
      </c>
      <c r="H571" s="175" t="s">
        <v>241</v>
      </c>
      <c r="I571" s="176">
        <v>0</v>
      </c>
      <c r="J571" s="175" t="s">
        <v>241</v>
      </c>
      <c r="K571" s="176">
        <v>0</v>
      </c>
      <c r="L571" s="175" t="s">
        <v>241</v>
      </c>
      <c r="M571" s="176">
        <v>0</v>
      </c>
      <c r="N571" s="175" t="s">
        <v>241</v>
      </c>
      <c r="O571" s="176">
        <v>0</v>
      </c>
      <c r="P571" s="178" t="s">
        <v>241</v>
      </c>
      <c r="Q571" s="80">
        <v>0</v>
      </c>
      <c r="R571" s="175" t="s">
        <v>241</v>
      </c>
      <c r="S571" s="176">
        <v>0</v>
      </c>
      <c r="T571" s="175" t="s">
        <v>241</v>
      </c>
      <c r="U571" s="176">
        <v>0</v>
      </c>
      <c r="V571" s="100">
        <v>0</v>
      </c>
      <c r="W571" s="101">
        <v>0</v>
      </c>
      <c r="X571" s="100">
        <v>0</v>
      </c>
      <c r="Y571" s="101">
        <v>0</v>
      </c>
      <c r="Z571" s="100">
        <v>0</v>
      </c>
      <c r="AA571" s="101">
        <v>0</v>
      </c>
      <c r="AB571" s="100">
        <v>0</v>
      </c>
      <c r="AC571" s="101">
        <v>0</v>
      </c>
      <c r="AD571" s="100">
        <v>0</v>
      </c>
      <c r="AE571" s="101">
        <v>0</v>
      </c>
      <c r="AF571" s="100">
        <v>0</v>
      </c>
      <c r="AG571" s="101">
        <v>0</v>
      </c>
      <c r="AH571" s="100">
        <v>0</v>
      </c>
      <c r="AI571" s="101">
        <v>0</v>
      </c>
      <c r="AJ571" s="100">
        <v>0</v>
      </c>
      <c r="AK571" s="101">
        <v>0</v>
      </c>
      <c r="AL571" s="184">
        <v>0</v>
      </c>
      <c r="AM571" s="101">
        <v>0</v>
      </c>
    </row>
    <row r="572" spans="1:39" ht="12.75" hidden="1">
      <c r="A572" s="39"/>
      <c r="B572" s="2" t="s">
        <v>157</v>
      </c>
      <c r="C572" s="66" t="s">
        <v>148</v>
      </c>
      <c r="D572" s="175" t="s">
        <v>241</v>
      </c>
      <c r="E572" s="176">
        <v>0</v>
      </c>
      <c r="F572" s="175" t="s">
        <v>241</v>
      </c>
      <c r="G572" s="176">
        <v>0</v>
      </c>
      <c r="H572" s="175" t="s">
        <v>241</v>
      </c>
      <c r="I572" s="176">
        <v>0</v>
      </c>
      <c r="J572" s="175" t="s">
        <v>241</v>
      </c>
      <c r="K572" s="176">
        <v>0</v>
      </c>
      <c r="L572" s="175" t="s">
        <v>241</v>
      </c>
      <c r="M572" s="176">
        <v>0</v>
      </c>
      <c r="N572" s="175" t="s">
        <v>241</v>
      </c>
      <c r="O572" s="176">
        <v>0</v>
      </c>
      <c r="P572" s="178" t="s">
        <v>241</v>
      </c>
      <c r="Q572" s="80">
        <v>0</v>
      </c>
      <c r="R572" s="175" t="s">
        <v>241</v>
      </c>
      <c r="S572" s="176">
        <v>0</v>
      </c>
      <c r="T572" s="175" t="s">
        <v>241</v>
      </c>
      <c r="U572" s="176">
        <v>0</v>
      </c>
      <c r="V572" s="100">
        <v>0</v>
      </c>
      <c r="W572" s="101">
        <v>0</v>
      </c>
      <c r="X572" s="100">
        <v>0</v>
      </c>
      <c r="Y572" s="101">
        <v>0</v>
      </c>
      <c r="Z572" s="100">
        <v>0</v>
      </c>
      <c r="AA572" s="101">
        <v>0</v>
      </c>
      <c r="AB572" s="100">
        <v>0</v>
      </c>
      <c r="AC572" s="101">
        <v>0</v>
      </c>
      <c r="AD572" s="100">
        <v>0</v>
      </c>
      <c r="AE572" s="101">
        <v>0</v>
      </c>
      <c r="AF572" s="100">
        <v>0</v>
      </c>
      <c r="AG572" s="101">
        <v>0</v>
      </c>
      <c r="AH572" s="100">
        <v>0</v>
      </c>
      <c r="AI572" s="101">
        <v>0</v>
      </c>
      <c r="AJ572" s="100">
        <v>0</v>
      </c>
      <c r="AK572" s="101">
        <v>0</v>
      </c>
      <c r="AL572" s="184">
        <v>0</v>
      </c>
      <c r="AM572" s="101">
        <v>0</v>
      </c>
    </row>
    <row r="573" spans="1:39" ht="12.75" hidden="1">
      <c r="A573" s="38" t="s">
        <v>158</v>
      </c>
      <c r="B573" s="1" t="s">
        <v>206</v>
      </c>
      <c r="C573" s="65" t="s">
        <v>155</v>
      </c>
      <c r="D573" s="175" t="s">
        <v>241</v>
      </c>
      <c r="E573" s="176">
        <v>0</v>
      </c>
      <c r="F573" s="175" t="s">
        <v>241</v>
      </c>
      <c r="G573" s="176">
        <v>0</v>
      </c>
      <c r="H573" s="175" t="s">
        <v>241</v>
      </c>
      <c r="I573" s="176">
        <v>0</v>
      </c>
      <c r="J573" s="175" t="s">
        <v>241</v>
      </c>
      <c r="K573" s="176">
        <v>0</v>
      </c>
      <c r="L573" s="175" t="s">
        <v>241</v>
      </c>
      <c r="M573" s="176">
        <v>0</v>
      </c>
      <c r="N573" s="175" t="s">
        <v>241</v>
      </c>
      <c r="O573" s="176">
        <v>0</v>
      </c>
      <c r="P573" s="178" t="s">
        <v>241</v>
      </c>
      <c r="Q573" s="80">
        <v>0</v>
      </c>
      <c r="R573" s="175" t="s">
        <v>241</v>
      </c>
      <c r="S573" s="176">
        <v>0</v>
      </c>
      <c r="T573" s="175" t="s">
        <v>241</v>
      </c>
      <c r="U573" s="176">
        <v>0</v>
      </c>
      <c r="V573" s="100">
        <v>0</v>
      </c>
      <c r="W573" s="101">
        <v>0</v>
      </c>
      <c r="X573" s="100">
        <v>0</v>
      </c>
      <c r="Y573" s="101">
        <v>0</v>
      </c>
      <c r="Z573" s="100">
        <v>0</v>
      </c>
      <c r="AA573" s="101">
        <v>0</v>
      </c>
      <c r="AB573" s="100">
        <v>0</v>
      </c>
      <c r="AC573" s="101">
        <v>0</v>
      </c>
      <c r="AD573" s="100">
        <v>0</v>
      </c>
      <c r="AE573" s="101">
        <v>0</v>
      </c>
      <c r="AF573" s="100">
        <v>0</v>
      </c>
      <c r="AG573" s="101">
        <v>0</v>
      </c>
      <c r="AH573" s="100">
        <v>0</v>
      </c>
      <c r="AI573" s="101">
        <v>0</v>
      </c>
      <c r="AJ573" s="100">
        <v>0</v>
      </c>
      <c r="AK573" s="101">
        <v>0</v>
      </c>
      <c r="AL573" s="184">
        <v>0</v>
      </c>
      <c r="AM573" s="101">
        <v>0</v>
      </c>
    </row>
    <row r="574" spans="1:39" ht="12.75" hidden="1">
      <c r="A574" s="39"/>
      <c r="B574" s="2" t="s">
        <v>160</v>
      </c>
      <c r="C574" s="66" t="s">
        <v>148</v>
      </c>
      <c r="D574" s="175" t="s">
        <v>241</v>
      </c>
      <c r="E574" s="176">
        <v>0</v>
      </c>
      <c r="F574" s="175" t="s">
        <v>241</v>
      </c>
      <c r="G574" s="176">
        <v>0</v>
      </c>
      <c r="H574" s="175" t="s">
        <v>241</v>
      </c>
      <c r="I574" s="176">
        <v>0</v>
      </c>
      <c r="J574" s="175" t="s">
        <v>241</v>
      </c>
      <c r="K574" s="176">
        <v>0</v>
      </c>
      <c r="L574" s="175" t="s">
        <v>241</v>
      </c>
      <c r="M574" s="176">
        <v>0</v>
      </c>
      <c r="N574" s="175" t="s">
        <v>241</v>
      </c>
      <c r="O574" s="176">
        <v>0</v>
      </c>
      <c r="P574" s="178" t="s">
        <v>241</v>
      </c>
      <c r="Q574" s="80">
        <v>0</v>
      </c>
      <c r="R574" s="175" t="s">
        <v>241</v>
      </c>
      <c r="S574" s="176">
        <v>0</v>
      </c>
      <c r="T574" s="175" t="s">
        <v>241</v>
      </c>
      <c r="U574" s="176">
        <v>0</v>
      </c>
      <c r="V574" s="100">
        <v>0</v>
      </c>
      <c r="W574" s="101">
        <v>0</v>
      </c>
      <c r="X574" s="100">
        <v>0</v>
      </c>
      <c r="Y574" s="101">
        <v>0</v>
      </c>
      <c r="Z574" s="100">
        <v>0</v>
      </c>
      <c r="AA574" s="101">
        <v>0</v>
      </c>
      <c r="AB574" s="100">
        <v>0</v>
      </c>
      <c r="AC574" s="101">
        <v>0</v>
      </c>
      <c r="AD574" s="100">
        <v>0</v>
      </c>
      <c r="AE574" s="101">
        <v>0</v>
      </c>
      <c r="AF574" s="100">
        <v>0</v>
      </c>
      <c r="AG574" s="101">
        <v>0</v>
      </c>
      <c r="AH574" s="100">
        <v>0</v>
      </c>
      <c r="AI574" s="101">
        <v>0</v>
      </c>
      <c r="AJ574" s="100">
        <v>0</v>
      </c>
      <c r="AK574" s="101">
        <v>0</v>
      </c>
      <c r="AL574" s="184">
        <v>0</v>
      </c>
      <c r="AM574" s="101">
        <v>0</v>
      </c>
    </row>
    <row r="575" spans="1:39" ht="12.75" hidden="1">
      <c r="A575" s="38" t="s">
        <v>14</v>
      </c>
      <c r="B575" s="1" t="s">
        <v>161</v>
      </c>
      <c r="C575" s="65" t="s">
        <v>162</v>
      </c>
      <c r="D575" s="175" t="s">
        <v>241</v>
      </c>
      <c r="E575" s="176">
        <v>0</v>
      </c>
      <c r="F575" s="175" t="s">
        <v>241</v>
      </c>
      <c r="G575" s="176">
        <v>0</v>
      </c>
      <c r="H575" s="175" t="s">
        <v>241</v>
      </c>
      <c r="I575" s="176">
        <v>0</v>
      </c>
      <c r="J575" s="175" t="s">
        <v>241</v>
      </c>
      <c r="K575" s="176">
        <v>0</v>
      </c>
      <c r="L575" s="175" t="s">
        <v>241</v>
      </c>
      <c r="M575" s="176">
        <v>0</v>
      </c>
      <c r="N575" s="175" t="s">
        <v>241</v>
      </c>
      <c r="O575" s="176">
        <v>0</v>
      </c>
      <c r="P575" s="178" t="s">
        <v>241</v>
      </c>
      <c r="Q575" s="80">
        <v>0</v>
      </c>
      <c r="R575" s="175" t="s">
        <v>241</v>
      </c>
      <c r="S575" s="176">
        <v>0</v>
      </c>
      <c r="T575" s="175" t="s">
        <v>241</v>
      </c>
      <c r="U575" s="176">
        <v>0</v>
      </c>
      <c r="V575" s="100">
        <v>0</v>
      </c>
      <c r="W575" s="101">
        <v>0</v>
      </c>
      <c r="X575" s="100">
        <v>0</v>
      </c>
      <c r="Y575" s="101">
        <v>0</v>
      </c>
      <c r="Z575" s="100">
        <v>0</v>
      </c>
      <c r="AA575" s="101">
        <v>0</v>
      </c>
      <c r="AB575" s="100">
        <v>0</v>
      </c>
      <c r="AC575" s="101">
        <v>0</v>
      </c>
      <c r="AD575" s="100">
        <v>0</v>
      </c>
      <c r="AE575" s="101">
        <v>0</v>
      </c>
      <c r="AF575" s="100">
        <v>0</v>
      </c>
      <c r="AG575" s="101">
        <v>0</v>
      </c>
      <c r="AH575" s="100">
        <v>0</v>
      </c>
      <c r="AI575" s="101">
        <v>0</v>
      </c>
      <c r="AJ575" s="100">
        <v>0</v>
      </c>
      <c r="AK575" s="101">
        <v>0</v>
      </c>
      <c r="AL575" s="184">
        <v>0</v>
      </c>
      <c r="AM575" s="101">
        <v>0</v>
      </c>
    </row>
    <row r="576" spans="1:39" ht="12.75" hidden="1">
      <c r="A576" s="39"/>
      <c r="B576" s="2"/>
      <c r="C576" s="66" t="s">
        <v>148</v>
      </c>
      <c r="D576" s="175" t="s">
        <v>241</v>
      </c>
      <c r="E576" s="176">
        <v>0</v>
      </c>
      <c r="F576" s="175" t="s">
        <v>241</v>
      </c>
      <c r="G576" s="176">
        <v>0</v>
      </c>
      <c r="H576" s="175" t="s">
        <v>241</v>
      </c>
      <c r="I576" s="176">
        <v>0</v>
      </c>
      <c r="J576" s="175" t="s">
        <v>241</v>
      </c>
      <c r="K576" s="176">
        <v>0</v>
      </c>
      <c r="L576" s="175" t="s">
        <v>241</v>
      </c>
      <c r="M576" s="176">
        <v>0</v>
      </c>
      <c r="N576" s="175" t="s">
        <v>241</v>
      </c>
      <c r="O576" s="176">
        <v>0</v>
      </c>
      <c r="P576" s="178" t="s">
        <v>241</v>
      </c>
      <c r="Q576" s="80">
        <v>0</v>
      </c>
      <c r="R576" s="175" t="s">
        <v>241</v>
      </c>
      <c r="S576" s="176">
        <v>0</v>
      </c>
      <c r="T576" s="175" t="s">
        <v>241</v>
      </c>
      <c r="U576" s="176">
        <v>0</v>
      </c>
      <c r="V576" s="100">
        <v>0</v>
      </c>
      <c r="W576" s="101">
        <v>0</v>
      </c>
      <c r="X576" s="100">
        <v>0</v>
      </c>
      <c r="Y576" s="101">
        <v>0</v>
      </c>
      <c r="Z576" s="100">
        <v>0</v>
      </c>
      <c r="AA576" s="101">
        <v>0</v>
      </c>
      <c r="AB576" s="100">
        <v>0</v>
      </c>
      <c r="AC576" s="101">
        <v>0</v>
      </c>
      <c r="AD576" s="100">
        <v>0</v>
      </c>
      <c r="AE576" s="101">
        <v>0</v>
      </c>
      <c r="AF576" s="100">
        <v>0</v>
      </c>
      <c r="AG576" s="101">
        <v>0</v>
      </c>
      <c r="AH576" s="100">
        <v>0</v>
      </c>
      <c r="AI576" s="101">
        <v>0</v>
      </c>
      <c r="AJ576" s="100">
        <v>0</v>
      </c>
      <c r="AK576" s="101">
        <v>0</v>
      </c>
      <c r="AL576" s="184">
        <v>0</v>
      </c>
      <c r="AM576" s="101">
        <v>0</v>
      </c>
    </row>
    <row r="577" spans="1:39" ht="12.75" hidden="1">
      <c r="A577" s="38" t="s">
        <v>15</v>
      </c>
      <c r="B577" s="1" t="s">
        <v>163</v>
      </c>
      <c r="C577" s="65" t="s">
        <v>147</v>
      </c>
      <c r="D577" s="175" t="s">
        <v>241</v>
      </c>
      <c r="E577" s="176">
        <v>35</v>
      </c>
      <c r="F577" s="175" t="s">
        <v>241</v>
      </c>
      <c r="G577" s="176">
        <v>1082</v>
      </c>
      <c r="H577" s="175" t="s">
        <v>241</v>
      </c>
      <c r="I577" s="176">
        <v>1074</v>
      </c>
      <c r="J577" s="175" t="s">
        <v>241</v>
      </c>
      <c r="K577" s="176">
        <v>1935</v>
      </c>
      <c r="L577" s="175" t="s">
        <v>241</v>
      </c>
      <c r="M577" s="176">
        <v>0</v>
      </c>
      <c r="N577" s="175" t="s">
        <v>241</v>
      </c>
      <c r="O577" s="176">
        <v>0</v>
      </c>
      <c r="P577" s="178" t="s">
        <v>241</v>
      </c>
      <c r="Q577" s="80">
        <v>0</v>
      </c>
      <c r="R577" s="175" t="s">
        <v>241</v>
      </c>
      <c r="S577" s="176">
        <v>0</v>
      </c>
      <c r="T577" s="175" t="s">
        <v>241</v>
      </c>
      <c r="U577" s="176">
        <v>0</v>
      </c>
      <c r="V577" s="100">
        <v>0</v>
      </c>
      <c r="W577" s="101">
        <v>0</v>
      </c>
      <c r="X577" s="100">
        <v>0</v>
      </c>
      <c r="Y577" s="101">
        <v>40</v>
      </c>
      <c r="Z577" s="100">
        <v>0</v>
      </c>
      <c r="AA577" s="101">
        <v>0</v>
      </c>
      <c r="AB577" s="100">
        <v>0</v>
      </c>
      <c r="AC577" s="101">
        <v>0</v>
      </c>
      <c r="AD577" s="100">
        <v>0</v>
      </c>
      <c r="AE577" s="101">
        <v>0</v>
      </c>
      <c r="AF577" s="100">
        <v>0</v>
      </c>
      <c r="AG577" s="101">
        <v>0</v>
      </c>
      <c r="AH577" s="100">
        <v>0</v>
      </c>
      <c r="AI577" s="101">
        <v>0</v>
      </c>
      <c r="AJ577" s="100">
        <v>0</v>
      </c>
      <c r="AK577" s="101">
        <v>25</v>
      </c>
      <c r="AL577" s="184">
        <v>0</v>
      </c>
      <c r="AM577" s="101">
        <v>65</v>
      </c>
    </row>
    <row r="578" spans="1:39" ht="12.75" hidden="1">
      <c r="A578" s="39"/>
      <c r="B578" s="2"/>
      <c r="C578" s="66" t="s">
        <v>148</v>
      </c>
      <c r="D578" s="175" t="s">
        <v>241</v>
      </c>
      <c r="E578" s="176" t="s">
        <v>557</v>
      </c>
      <c r="F578" s="175" t="s">
        <v>241</v>
      </c>
      <c r="G578" s="176" t="s">
        <v>566</v>
      </c>
      <c r="H578" s="175" t="s">
        <v>241</v>
      </c>
      <c r="I578" s="176" t="s">
        <v>572</v>
      </c>
      <c r="J578" s="175" t="s">
        <v>241</v>
      </c>
      <c r="K578" s="176" t="s">
        <v>577</v>
      </c>
      <c r="L578" s="175" t="s">
        <v>241</v>
      </c>
      <c r="M578" s="176">
        <v>0</v>
      </c>
      <c r="N578" s="175" t="s">
        <v>241</v>
      </c>
      <c r="O578" s="176">
        <v>0</v>
      </c>
      <c r="P578" s="178" t="s">
        <v>241</v>
      </c>
      <c r="Q578" s="80">
        <v>0</v>
      </c>
      <c r="R578" s="175" t="s">
        <v>241</v>
      </c>
      <c r="S578" s="176">
        <v>0</v>
      </c>
      <c r="T578" s="175" t="s">
        <v>241</v>
      </c>
      <c r="U578" s="176">
        <v>0</v>
      </c>
      <c r="V578" s="100">
        <v>0</v>
      </c>
      <c r="W578" s="101">
        <v>0</v>
      </c>
      <c r="X578" s="100">
        <v>0</v>
      </c>
      <c r="Y578" s="101">
        <v>17.945</v>
      </c>
      <c r="Z578" s="100">
        <v>0</v>
      </c>
      <c r="AA578" s="101">
        <v>0</v>
      </c>
      <c r="AB578" s="100">
        <v>0</v>
      </c>
      <c r="AC578" s="101">
        <v>0</v>
      </c>
      <c r="AD578" s="100">
        <v>0</v>
      </c>
      <c r="AE578" s="101">
        <v>0</v>
      </c>
      <c r="AF578" s="100">
        <v>0</v>
      </c>
      <c r="AG578" s="101">
        <v>0</v>
      </c>
      <c r="AH578" s="100">
        <v>0</v>
      </c>
      <c r="AI578" s="101">
        <v>0</v>
      </c>
      <c r="AJ578" s="100">
        <v>0</v>
      </c>
      <c r="AK578" s="101">
        <v>11.212</v>
      </c>
      <c r="AL578" s="184">
        <v>0</v>
      </c>
      <c r="AM578" s="101">
        <v>29.163</v>
      </c>
    </row>
    <row r="579" spans="1:39" ht="12.75" hidden="1">
      <c r="A579" s="38" t="s">
        <v>16</v>
      </c>
      <c r="B579" s="1" t="s">
        <v>164</v>
      </c>
      <c r="C579" s="65" t="s">
        <v>147</v>
      </c>
      <c r="D579" s="175" t="s">
        <v>18</v>
      </c>
      <c r="E579" s="176">
        <v>18</v>
      </c>
      <c r="F579" s="175" t="s">
        <v>227</v>
      </c>
      <c r="G579" s="176">
        <v>35</v>
      </c>
      <c r="H579" s="175" t="s">
        <v>378</v>
      </c>
      <c r="I579" s="176">
        <v>65</v>
      </c>
      <c r="J579" s="175" t="s">
        <v>238</v>
      </c>
      <c r="K579" s="176">
        <v>47</v>
      </c>
      <c r="L579" s="175" t="s">
        <v>185</v>
      </c>
      <c r="M579" s="176">
        <v>12</v>
      </c>
      <c r="N579" s="175" t="s">
        <v>241</v>
      </c>
      <c r="O579" s="83">
        <v>25.5</v>
      </c>
      <c r="P579" s="178" t="s">
        <v>15</v>
      </c>
      <c r="Q579" s="98">
        <v>10</v>
      </c>
      <c r="R579" s="175" t="s">
        <v>16</v>
      </c>
      <c r="S579" s="176">
        <v>10</v>
      </c>
      <c r="T579" s="175" t="s">
        <v>16</v>
      </c>
      <c r="U579" s="176" t="s">
        <v>600</v>
      </c>
      <c r="V579" s="100">
        <v>18</v>
      </c>
      <c r="W579" s="101">
        <v>19</v>
      </c>
      <c r="X579" s="100">
        <v>10</v>
      </c>
      <c r="Y579" s="101">
        <v>2.8</v>
      </c>
      <c r="Z579" s="100">
        <v>10</v>
      </c>
      <c r="AA579" s="101">
        <v>17</v>
      </c>
      <c r="AB579" s="100">
        <v>5</v>
      </c>
      <c r="AC579" s="101">
        <v>12</v>
      </c>
      <c r="AD579" s="100">
        <v>5</v>
      </c>
      <c r="AE579" s="101">
        <v>7</v>
      </c>
      <c r="AF579" s="100">
        <v>5</v>
      </c>
      <c r="AG579" s="101">
        <v>5</v>
      </c>
      <c r="AH579" s="100">
        <v>5</v>
      </c>
      <c r="AI579" s="101">
        <v>8</v>
      </c>
      <c r="AJ579" s="175" t="s">
        <v>361</v>
      </c>
      <c r="AK579" s="176" t="s">
        <v>945</v>
      </c>
      <c r="AL579" s="184">
        <v>80</v>
      </c>
      <c r="AM579" s="101">
        <v>54.9</v>
      </c>
    </row>
    <row r="580" spans="1:39" ht="12.75" hidden="1">
      <c r="A580" s="39"/>
      <c r="B580" s="2"/>
      <c r="C580" s="66" t="s">
        <v>148</v>
      </c>
      <c r="D580" s="175" t="s">
        <v>373</v>
      </c>
      <c r="E580" s="176">
        <v>2.4370000000000003</v>
      </c>
      <c r="F580" s="175" t="s">
        <v>267</v>
      </c>
      <c r="G580" s="176">
        <v>4.628</v>
      </c>
      <c r="H580" s="175" t="s">
        <v>259</v>
      </c>
      <c r="I580" s="176" t="s">
        <v>573</v>
      </c>
      <c r="J580" s="175" t="s">
        <v>301</v>
      </c>
      <c r="K580" s="176">
        <v>6.381</v>
      </c>
      <c r="L580" s="175" t="s">
        <v>370</v>
      </c>
      <c r="M580" s="176" t="s">
        <v>585</v>
      </c>
      <c r="N580" s="175" t="s">
        <v>241</v>
      </c>
      <c r="O580" s="176" t="s">
        <v>488</v>
      </c>
      <c r="P580" s="178" t="s">
        <v>374</v>
      </c>
      <c r="Q580" s="82">
        <v>1.388</v>
      </c>
      <c r="R580" s="175" t="s">
        <v>375</v>
      </c>
      <c r="S580" s="176">
        <v>1.022</v>
      </c>
      <c r="T580" s="175" t="s">
        <v>375</v>
      </c>
      <c r="U580" s="176" t="s">
        <v>601</v>
      </c>
      <c r="V580" s="175" t="s">
        <v>489</v>
      </c>
      <c r="W580" s="176" t="s">
        <v>608</v>
      </c>
      <c r="X580" s="175" t="s">
        <v>373</v>
      </c>
      <c r="Y580" s="176" t="s">
        <v>960</v>
      </c>
      <c r="Z580" s="175" t="s">
        <v>373</v>
      </c>
      <c r="AA580" s="176">
        <v>2.171</v>
      </c>
      <c r="AB580" s="175" t="s">
        <v>374</v>
      </c>
      <c r="AC580" s="176">
        <v>1.655</v>
      </c>
      <c r="AD580" s="175" t="s">
        <v>374</v>
      </c>
      <c r="AE580" s="176">
        <v>0.892</v>
      </c>
      <c r="AF580" s="95">
        <v>0.45</v>
      </c>
      <c r="AG580" s="82">
        <v>0.64</v>
      </c>
      <c r="AH580" s="175" t="s">
        <v>374</v>
      </c>
      <c r="AI580" s="176">
        <v>1.022</v>
      </c>
      <c r="AJ580" s="175" t="s">
        <v>377</v>
      </c>
      <c r="AK580" s="176" t="s">
        <v>946</v>
      </c>
      <c r="AL580" s="178" t="s">
        <v>377</v>
      </c>
      <c r="AM580" s="176" t="s">
        <v>626</v>
      </c>
    </row>
    <row r="581" spans="1:39" ht="12.75" hidden="1">
      <c r="A581" s="38" t="s">
        <v>17</v>
      </c>
      <c r="B581" s="1" t="s">
        <v>165</v>
      </c>
      <c r="C581" s="65" t="s">
        <v>162</v>
      </c>
      <c r="D581" s="175" t="s">
        <v>241</v>
      </c>
      <c r="E581" s="176">
        <v>0</v>
      </c>
      <c r="F581" s="175" t="s">
        <v>241</v>
      </c>
      <c r="G581" s="176">
        <v>0</v>
      </c>
      <c r="H581" s="175" t="s">
        <v>241</v>
      </c>
      <c r="I581" s="176">
        <v>0</v>
      </c>
      <c r="J581" s="175" t="s">
        <v>241</v>
      </c>
      <c r="K581" s="176">
        <v>0</v>
      </c>
      <c r="L581" s="175" t="s">
        <v>241</v>
      </c>
      <c r="M581" s="176">
        <v>0</v>
      </c>
      <c r="N581" s="175" t="s">
        <v>8</v>
      </c>
      <c r="O581" s="176">
        <v>2</v>
      </c>
      <c r="P581" s="178" t="s">
        <v>14</v>
      </c>
      <c r="Q581" s="80">
        <v>2</v>
      </c>
      <c r="R581" s="175" t="s">
        <v>14</v>
      </c>
      <c r="S581" s="176">
        <v>3</v>
      </c>
      <c r="T581" s="175" t="s">
        <v>14</v>
      </c>
      <c r="U581" s="176">
        <v>0</v>
      </c>
      <c r="V581" s="100">
        <v>4</v>
      </c>
      <c r="W581" s="101">
        <v>0</v>
      </c>
      <c r="X581" s="100">
        <v>4</v>
      </c>
      <c r="Y581" s="101">
        <v>5</v>
      </c>
      <c r="Z581" s="175" t="s">
        <v>14</v>
      </c>
      <c r="AA581" s="176">
        <v>2</v>
      </c>
      <c r="AB581" s="100">
        <v>3</v>
      </c>
      <c r="AC581" s="101">
        <v>27</v>
      </c>
      <c r="AD581" s="100">
        <v>3</v>
      </c>
      <c r="AE581" s="101">
        <v>3</v>
      </c>
      <c r="AF581" s="100">
        <v>3</v>
      </c>
      <c r="AG581" s="101">
        <v>6</v>
      </c>
      <c r="AH581" s="100">
        <v>3</v>
      </c>
      <c r="AI581" s="101">
        <v>8</v>
      </c>
      <c r="AJ581" s="175" t="s">
        <v>241</v>
      </c>
      <c r="AK581" s="176">
        <v>0</v>
      </c>
      <c r="AL581" s="184">
        <v>0</v>
      </c>
      <c r="AM581" s="101">
        <v>0</v>
      </c>
    </row>
    <row r="582" spans="1:39" ht="12.75" hidden="1">
      <c r="A582" s="39"/>
      <c r="B582" s="2"/>
      <c r="C582" s="66" t="s">
        <v>148</v>
      </c>
      <c r="D582" s="175" t="s">
        <v>241</v>
      </c>
      <c r="E582" s="176">
        <v>0</v>
      </c>
      <c r="F582" s="175" t="s">
        <v>241</v>
      </c>
      <c r="G582" s="176">
        <v>0</v>
      </c>
      <c r="H582" s="175" t="s">
        <v>241</v>
      </c>
      <c r="I582" s="176">
        <v>0</v>
      </c>
      <c r="J582" s="175" t="s">
        <v>241</v>
      </c>
      <c r="K582" s="176">
        <v>0</v>
      </c>
      <c r="L582" s="175" t="s">
        <v>241</v>
      </c>
      <c r="M582" s="176">
        <v>0</v>
      </c>
      <c r="N582" s="175" t="s">
        <v>255</v>
      </c>
      <c r="O582" s="176">
        <v>0.499</v>
      </c>
      <c r="P582" s="178" t="s">
        <v>256</v>
      </c>
      <c r="Q582" s="82">
        <v>0.583</v>
      </c>
      <c r="R582" s="175" t="s">
        <v>256</v>
      </c>
      <c r="S582" s="176">
        <v>0.874</v>
      </c>
      <c r="T582" s="175" t="s">
        <v>256</v>
      </c>
      <c r="U582" s="176">
        <v>0</v>
      </c>
      <c r="V582" s="175" t="s">
        <v>256</v>
      </c>
      <c r="W582" s="176">
        <v>0</v>
      </c>
      <c r="X582" s="175" t="s">
        <v>256</v>
      </c>
      <c r="Y582" s="176">
        <v>1.3739999999999999</v>
      </c>
      <c r="Z582" s="175" t="s">
        <v>256</v>
      </c>
      <c r="AA582" s="176">
        <v>0.499</v>
      </c>
      <c r="AB582" s="175" t="s">
        <v>257</v>
      </c>
      <c r="AC582" s="176">
        <v>54.159</v>
      </c>
      <c r="AD582" s="175" t="s">
        <v>257</v>
      </c>
      <c r="AE582" s="176">
        <v>0.874</v>
      </c>
      <c r="AF582" s="95">
        <v>0.99</v>
      </c>
      <c r="AG582" s="176">
        <v>2.04</v>
      </c>
      <c r="AH582" s="175" t="s">
        <v>257</v>
      </c>
      <c r="AI582" s="176">
        <v>3.2030000000000003</v>
      </c>
      <c r="AJ582" s="175" t="s">
        <v>241</v>
      </c>
      <c r="AK582" s="176">
        <v>0</v>
      </c>
      <c r="AL582" s="178" t="s">
        <v>241</v>
      </c>
      <c r="AM582" s="176">
        <v>0</v>
      </c>
    </row>
    <row r="583" spans="1:39" ht="12.75" hidden="1">
      <c r="A583" s="38" t="s">
        <v>18</v>
      </c>
      <c r="B583" s="1" t="s">
        <v>167</v>
      </c>
      <c r="C583" s="65" t="s">
        <v>208</v>
      </c>
      <c r="D583" s="175" t="s">
        <v>363</v>
      </c>
      <c r="E583" s="176" t="s">
        <v>514</v>
      </c>
      <c r="F583" s="175" t="s">
        <v>241</v>
      </c>
      <c r="G583" s="176">
        <v>0</v>
      </c>
      <c r="H583" s="175" t="s">
        <v>354</v>
      </c>
      <c r="I583" s="176" t="s">
        <v>514</v>
      </c>
      <c r="J583" s="175" t="s">
        <v>357</v>
      </c>
      <c r="K583" s="176" t="s">
        <v>517</v>
      </c>
      <c r="L583" s="175" t="s">
        <v>353</v>
      </c>
      <c r="M583" s="176">
        <v>11</v>
      </c>
      <c r="N583" s="175" t="s">
        <v>241</v>
      </c>
      <c r="O583" s="176">
        <v>0</v>
      </c>
      <c r="P583" s="178" t="s">
        <v>8</v>
      </c>
      <c r="Q583" s="80">
        <v>0</v>
      </c>
      <c r="R583" s="175" t="s">
        <v>369</v>
      </c>
      <c r="S583" s="176" t="s">
        <v>27</v>
      </c>
      <c r="T583" s="175" t="s">
        <v>368</v>
      </c>
      <c r="U583" s="176" t="s">
        <v>8</v>
      </c>
      <c r="V583" s="100">
        <v>3</v>
      </c>
      <c r="W583" s="101">
        <v>2</v>
      </c>
      <c r="X583" s="100">
        <v>2</v>
      </c>
      <c r="Y583" s="101">
        <v>1</v>
      </c>
      <c r="Z583" s="175" t="s">
        <v>8</v>
      </c>
      <c r="AA583" s="176">
        <v>0</v>
      </c>
      <c r="AB583" s="100">
        <v>6</v>
      </c>
      <c r="AC583" s="101">
        <v>2</v>
      </c>
      <c r="AD583" s="100" t="s">
        <v>355</v>
      </c>
      <c r="AE583" s="101">
        <v>3</v>
      </c>
      <c r="AF583" s="100">
        <v>4</v>
      </c>
      <c r="AG583" s="101">
        <v>1</v>
      </c>
      <c r="AH583" s="100">
        <v>4</v>
      </c>
      <c r="AI583" s="101">
        <v>0</v>
      </c>
      <c r="AJ583" s="175" t="s">
        <v>241</v>
      </c>
      <c r="AK583" s="176" t="s">
        <v>9</v>
      </c>
      <c r="AL583" s="184">
        <v>0</v>
      </c>
      <c r="AM583" s="101">
        <v>9</v>
      </c>
    </row>
    <row r="584" spans="1:39" ht="12.75" hidden="1">
      <c r="A584" s="39"/>
      <c r="B584" s="2"/>
      <c r="C584" s="66" t="s">
        <v>148</v>
      </c>
      <c r="D584" s="175" t="s">
        <v>367</v>
      </c>
      <c r="E584" s="176" t="s">
        <v>558</v>
      </c>
      <c r="F584" s="175" t="s">
        <v>241</v>
      </c>
      <c r="G584" s="176">
        <v>0</v>
      </c>
      <c r="H584" s="175" t="s">
        <v>267</v>
      </c>
      <c r="I584" s="176" t="s">
        <v>574</v>
      </c>
      <c r="J584" s="175" t="s">
        <v>366</v>
      </c>
      <c r="K584" s="176" t="s">
        <v>578</v>
      </c>
      <c r="L584" s="175" t="s">
        <v>306</v>
      </c>
      <c r="M584" s="176">
        <v>29.826</v>
      </c>
      <c r="N584" s="175" t="s">
        <v>241</v>
      </c>
      <c r="O584" s="176">
        <v>0</v>
      </c>
      <c r="P584" s="178" t="s">
        <v>230</v>
      </c>
      <c r="Q584" s="80">
        <v>0</v>
      </c>
      <c r="R584" s="175" t="s">
        <v>267</v>
      </c>
      <c r="S584" s="176" t="s">
        <v>597</v>
      </c>
      <c r="T584" s="175" t="s">
        <v>362</v>
      </c>
      <c r="U584" s="176" t="s">
        <v>602</v>
      </c>
      <c r="V584" s="175" t="s">
        <v>228</v>
      </c>
      <c r="W584" s="176" t="s">
        <v>609</v>
      </c>
      <c r="X584" s="175" t="s">
        <v>230</v>
      </c>
      <c r="Y584" s="176" t="s">
        <v>610</v>
      </c>
      <c r="Z584" s="175" t="s">
        <v>230</v>
      </c>
      <c r="AA584" s="176">
        <v>0</v>
      </c>
      <c r="AB584" s="175" t="s">
        <v>372</v>
      </c>
      <c r="AC584" s="176" t="s">
        <v>948</v>
      </c>
      <c r="AD584" s="175" t="s">
        <v>268</v>
      </c>
      <c r="AE584" s="176" t="s">
        <v>949</v>
      </c>
      <c r="AF584" s="95">
        <v>2</v>
      </c>
      <c r="AG584" s="176" t="s">
        <v>950</v>
      </c>
      <c r="AH584" s="175" t="s">
        <v>370</v>
      </c>
      <c r="AI584" s="176">
        <v>0</v>
      </c>
      <c r="AJ584" s="175" t="s">
        <v>241</v>
      </c>
      <c r="AK584" s="176" t="s">
        <v>622</v>
      </c>
      <c r="AL584" s="184">
        <v>0</v>
      </c>
      <c r="AM584" s="101">
        <v>1.637</v>
      </c>
    </row>
    <row r="585" spans="1:39" ht="12.75" hidden="1">
      <c r="A585" s="38" t="s">
        <v>19</v>
      </c>
      <c r="B585" s="1" t="s">
        <v>168</v>
      </c>
      <c r="C585" s="65" t="s">
        <v>162</v>
      </c>
      <c r="D585" s="175" t="s">
        <v>352</v>
      </c>
      <c r="E585" s="176">
        <v>8</v>
      </c>
      <c r="F585" s="175" t="s">
        <v>241</v>
      </c>
      <c r="G585" s="176" t="s">
        <v>178</v>
      </c>
      <c r="H585" s="175" t="s">
        <v>241</v>
      </c>
      <c r="I585" s="176">
        <v>26</v>
      </c>
      <c r="J585" s="175" t="s">
        <v>364</v>
      </c>
      <c r="K585" s="176">
        <v>5</v>
      </c>
      <c r="L585" s="175" t="s">
        <v>241</v>
      </c>
      <c r="M585" s="176">
        <v>6</v>
      </c>
      <c r="N585" s="175" t="s">
        <v>8</v>
      </c>
      <c r="O585" s="176">
        <v>3</v>
      </c>
      <c r="P585" s="178" t="s">
        <v>349</v>
      </c>
      <c r="Q585" s="80">
        <v>5</v>
      </c>
      <c r="R585" s="175" t="s">
        <v>350</v>
      </c>
      <c r="S585" s="176">
        <v>4</v>
      </c>
      <c r="T585" s="175" t="s">
        <v>351</v>
      </c>
      <c r="U585" s="176" t="s">
        <v>15</v>
      </c>
      <c r="V585" s="100" t="s">
        <v>351</v>
      </c>
      <c r="W585" s="101">
        <v>4</v>
      </c>
      <c r="X585" s="100" t="s">
        <v>351</v>
      </c>
      <c r="Y585" s="101">
        <v>2</v>
      </c>
      <c r="Z585" s="175" t="s">
        <v>351</v>
      </c>
      <c r="AA585" s="176">
        <v>4</v>
      </c>
      <c r="AB585" s="100" t="s">
        <v>351</v>
      </c>
      <c r="AC585" s="101">
        <v>7</v>
      </c>
      <c r="AD585" s="100">
        <v>0</v>
      </c>
      <c r="AE585" s="101">
        <v>6</v>
      </c>
      <c r="AF585" s="100">
        <v>0</v>
      </c>
      <c r="AG585" s="101">
        <v>6</v>
      </c>
      <c r="AH585" s="100" t="s">
        <v>351</v>
      </c>
      <c r="AI585" s="101">
        <v>6</v>
      </c>
      <c r="AJ585" s="175" t="s">
        <v>241</v>
      </c>
      <c r="AK585" s="176">
        <v>6</v>
      </c>
      <c r="AL585" s="178" t="s">
        <v>8</v>
      </c>
      <c r="AM585" s="176">
        <v>17</v>
      </c>
    </row>
    <row r="586" spans="1:39" ht="12.75" hidden="1">
      <c r="A586" s="39"/>
      <c r="B586" s="2"/>
      <c r="C586" s="66" t="s">
        <v>148</v>
      </c>
      <c r="D586" s="175" t="s">
        <v>392</v>
      </c>
      <c r="E586" s="176">
        <v>11.941</v>
      </c>
      <c r="F586" s="175" t="s">
        <v>241</v>
      </c>
      <c r="G586" s="176" t="s">
        <v>965</v>
      </c>
      <c r="H586" s="175" t="s">
        <v>241</v>
      </c>
      <c r="I586" s="82">
        <v>3.8630000000000004</v>
      </c>
      <c r="J586" s="175" t="s">
        <v>365</v>
      </c>
      <c r="K586" s="176" t="s">
        <v>579</v>
      </c>
      <c r="L586" s="175" t="s">
        <v>241</v>
      </c>
      <c r="M586" s="176">
        <v>8.278</v>
      </c>
      <c r="N586" s="175" t="s">
        <v>380</v>
      </c>
      <c r="O586" s="176">
        <v>0.293</v>
      </c>
      <c r="P586" s="178" t="s">
        <v>301</v>
      </c>
      <c r="Q586" s="82">
        <v>0.859</v>
      </c>
      <c r="R586" s="175" t="s">
        <v>282</v>
      </c>
      <c r="S586" s="176">
        <v>0.399</v>
      </c>
      <c r="T586" s="175" t="s">
        <v>282</v>
      </c>
      <c r="U586" s="176" t="s">
        <v>603</v>
      </c>
      <c r="V586" s="100">
        <v>15</v>
      </c>
      <c r="W586" s="101">
        <v>0.399</v>
      </c>
      <c r="X586" s="175" t="s">
        <v>282</v>
      </c>
      <c r="Y586" s="176">
        <v>1.178</v>
      </c>
      <c r="Z586" s="175" t="s">
        <v>282</v>
      </c>
      <c r="AA586" s="176">
        <v>0.399</v>
      </c>
      <c r="AB586" s="175" t="s">
        <v>282</v>
      </c>
      <c r="AC586" s="176">
        <v>0.9460000000000001</v>
      </c>
      <c r="AD586" s="100">
        <v>0</v>
      </c>
      <c r="AE586" s="101">
        <v>0.899</v>
      </c>
      <c r="AF586" s="100">
        <v>0</v>
      </c>
      <c r="AG586" s="101">
        <v>0.899</v>
      </c>
      <c r="AH586" s="175" t="s">
        <v>282</v>
      </c>
      <c r="AI586" s="176">
        <v>0.899</v>
      </c>
      <c r="AJ586" s="175" t="s">
        <v>241</v>
      </c>
      <c r="AK586" s="176">
        <v>2.1559999999999997</v>
      </c>
      <c r="AL586" s="178" t="s">
        <v>356</v>
      </c>
      <c r="AM586" s="176">
        <v>3.4130000000000003</v>
      </c>
    </row>
    <row r="587" spans="1:39" ht="38.25" hidden="1">
      <c r="A587" s="38" t="s">
        <v>20</v>
      </c>
      <c r="B587" s="1" t="s">
        <v>169</v>
      </c>
      <c r="C587" s="65" t="s">
        <v>162</v>
      </c>
      <c r="D587" s="175" t="s">
        <v>27</v>
      </c>
      <c r="E587" s="176">
        <v>0</v>
      </c>
      <c r="F587" s="175" t="s">
        <v>241</v>
      </c>
      <c r="G587" s="176">
        <v>0</v>
      </c>
      <c r="H587" s="175" t="s">
        <v>241</v>
      </c>
      <c r="I587" s="176">
        <v>0</v>
      </c>
      <c r="J587" s="175" t="s">
        <v>8</v>
      </c>
      <c r="K587" s="176">
        <v>2</v>
      </c>
      <c r="L587" s="175" t="s">
        <v>241</v>
      </c>
      <c r="M587" s="176">
        <v>0</v>
      </c>
      <c r="N587" s="175" t="s">
        <v>27</v>
      </c>
      <c r="O587" s="176" t="s">
        <v>27</v>
      </c>
      <c r="P587" s="178" t="s">
        <v>27</v>
      </c>
      <c r="Q587" s="80">
        <v>6</v>
      </c>
      <c r="R587" s="175" t="s">
        <v>241</v>
      </c>
      <c r="S587" s="176">
        <v>0</v>
      </c>
      <c r="T587" s="175" t="s">
        <v>9</v>
      </c>
      <c r="U587" s="176" t="s">
        <v>9</v>
      </c>
      <c r="V587" s="100">
        <v>1</v>
      </c>
      <c r="W587" s="101">
        <v>0</v>
      </c>
      <c r="X587" s="100">
        <v>2</v>
      </c>
      <c r="Y587" s="101">
        <v>2</v>
      </c>
      <c r="Z587" s="175" t="s">
        <v>241</v>
      </c>
      <c r="AA587" s="176">
        <v>0</v>
      </c>
      <c r="AB587" s="100">
        <v>3</v>
      </c>
      <c r="AC587" s="101">
        <v>3</v>
      </c>
      <c r="AD587" s="100" t="s">
        <v>328</v>
      </c>
      <c r="AE587" s="101">
        <v>0</v>
      </c>
      <c r="AF587" s="100">
        <v>0</v>
      </c>
      <c r="AG587" s="101">
        <v>0</v>
      </c>
      <c r="AH587" s="100">
        <v>0</v>
      </c>
      <c r="AI587" s="101">
        <v>0</v>
      </c>
      <c r="AJ587" s="175" t="s">
        <v>396</v>
      </c>
      <c r="AK587" s="176" t="s">
        <v>241</v>
      </c>
      <c r="AL587" s="185" t="s">
        <v>400</v>
      </c>
      <c r="AM587" s="101">
        <v>626.2</v>
      </c>
    </row>
    <row r="588" spans="1:39" ht="12.75" hidden="1">
      <c r="A588" s="39"/>
      <c r="B588" s="2"/>
      <c r="C588" s="66" t="s">
        <v>148</v>
      </c>
      <c r="D588" s="175" t="s">
        <v>391</v>
      </c>
      <c r="E588" s="176">
        <v>0</v>
      </c>
      <c r="F588" s="175" t="s">
        <v>241</v>
      </c>
      <c r="G588" s="176">
        <v>0</v>
      </c>
      <c r="H588" s="175" t="s">
        <v>241</v>
      </c>
      <c r="I588" s="176">
        <v>0</v>
      </c>
      <c r="J588" s="175" t="s">
        <v>379</v>
      </c>
      <c r="K588" s="176">
        <v>425.779</v>
      </c>
      <c r="L588" s="175" t="s">
        <v>241</v>
      </c>
      <c r="M588" s="176">
        <v>0</v>
      </c>
      <c r="N588" s="175" t="s">
        <v>381</v>
      </c>
      <c r="O588" s="176" t="s">
        <v>590</v>
      </c>
      <c r="P588" s="178" t="s">
        <v>381</v>
      </c>
      <c r="Q588" s="80">
        <v>1.084</v>
      </c>
      <c r="R588" s="175" t="s">
        <v>241</v>
      </c>
      <c r="S588" s="176">
        <v>0</v>
      </c>
      <c r="T588" s="175" t="s">
        <v>240</v>
      </c>
      <c r="U588" s="176" t="s">
        <v>521</v>
      </c>
      <c r="V588" s="175" t="s">
        <v>385</v>
      </c>
      <c r="W588" s="176" t="s">
        <v>241</v>
      </c>
      <c r="X588" s="175" t="s">
        <v>384</v>
      </c>
      <c r="Y588" s="176" t="s">
        <v>961</v>
      </c>
      <c r="Z588" s="175" t="s">
        <v>241</v>
      </c>
      <c r="AA588" s="176">
        <v>0</v>
      </c>
      <c r="AB588" s="175" t="s">
        <v>371</v>
      </c>
      <c r="AC588" s="176">
        <v>218.38600000000002</v>
      </c>
      <c r="AD588" s="100">
        <v>4.881</v>
      </c>
      <c r="AE588" s="101">
        <v>0</v>
      </c>
      <c r="AF588" s="100">
        <v>0</v>
      </c>
      <c r="AG588" s="101">
        <v>0</v>
      </c>
      <c r="AH588" s="100">
        <v>0</v>
      </c>
      <c r="AI588" s="101">
        <v>0</v>
      </c>
      <c r="AJ588" s="175" t="s">
        <v>397</v>
      </c>
      <c r="AK588" s="176" t="s">
        <v>241</v>
      </c>
      <c r="AL588" s="184">
        <v>93.564</v>
      </c>
      <c r="AM588" s="82">
        <v>124.77</v>
      </c>
    </row>
    <row r="589" spans="1:39" ht="12.75" hidden="1">
      <c r="A589" s="38" t="s">
        <v>21</v>
      </c>
      <c r="B589" s="1" t="s">
        <v>170</v>
      </c>
      <c r="C589" s="65" t="s">
        <v>208</v>
      </c>
      <c r="D589" s="175" t="s">
        <v>27</v>
      </c>
      <c r="E589" s="176">
        <v>0</v>
      </c>
      <c r="F589" s="175" t="s">
        <v>241</v>
      </c>
      <c r="G589" s="176">
        <v>0</v>
      </c>
      <c r="H589" s="175" t="s">
        <v>241</v>
      </c>
      <c r="I589" s="176">
        <v>0</v>
      </c>
      <c r="J589" s="175" t="s">
        <v>241</v>
      </c>
      <c r="K589" s="176">
        <v>0</v>
      </c>
      <c r="L589" s="175" t="s">
        <v>241</v>
      </c>
      <c r="M589" s="176">
        <v>0</v>
      </c>
      <c r="N589" s="175" t="s">
        <v>241</v>
      </c>
      <c r="O589" s="176" t="s">
        <v>592</v>
      </c>
      <c r="P589" s="178" t="s">
        <v>241</v>
      </c>
      <c r="Q589" s="80">
        <v>0</v>
      </c>
      <c r="R589" s="175" t="s">
        <v>241</v>
      </c>
      <c r="S589" s="176">
        <v>0</v>
      </c>
      <c r="T589" s="175" t="s">
        <v>241</v>
      </c>
      <c r="U589" s="176" t="s">
        <v>604</v>
      </c>
      <c r="V589" s="100">
        <v>0</v>
      </c>
      <c r="W589" s="101">
        <v>9</v>
      </c>
      <c r="X589" s="100">
        <v>0</v>
      </c>
      <c r="Y589" s="101">
        <v>0</v>
      </c>
      <c r="Z589" s="175" t="s">
        <v>241</v>
      </c>
      <c r="AA589" s="176">
        <v>0</v>
      </c>
      <c r="AB589" s="100">
        <v>0</v>
      </c>
      <c r="AC589" s="101">
        <v>1</v>
      </c>
      <c r="AD589" s="100">
        <v>0</v>
      </c>
      <c r="AE589" s="101">
        <v>2</v>
      </c>
      <c r="AF589" s="100">
        <v>0</v>
      </c>
      <c r="AG589" s="101">
        <v>0</v>
      </c>
      <c r="AH589" s="100">
        <v>0</v>
      </c>
      <c r="AI589" s="101">
        <v>0</v>
      </c>
      <c r="AJ589" s="175" t="s">
        <v>241</v>
      </c>
      <c r="AK589" s="176" t="s">
        <v>623</v>
      </c>
      <c r="AL589" s="184">
        <v>0</v>
      </c>
      <c r="AM589" s="101">
        <v>1</v>
      </c>
    </row>
    <row r="590" spans="1:39" ht="12.75" hidden="1">
      <c r="A590" s="39"/>
      <c r="B590" s="2" t="s">
        <v>589</v>
      </c>
      <c r="C590" s="66" t="s">
        <v>148</v>
      </c>
      <c r="D590" s="175" t="s">
        <v>258</v>
      </c>
      <c r="E590" s="176">
        <v>0</v>
      </c>
      <c r="F590" s="175" t="s">
        <v>241</v>
      </c>
      <c r="G590" s="176">
        <v>0</v>
      </c>
      <c r="H590" s="175" t="s">
        <v>241</v>
      </c>
      <c r="I590" s="176">
        <v>0</v>
      </c>
      <c r="J590" s="175" t="s">
        <v>241</v>
      </c>
      <c r="K590" s="176">
        <v>0</v>
      </c>
      <c r="L590" s="175" t="s">
        <v>241</v>
      </c>
      <c r="M590" s="176">
        <v>0</v>
      </c>
      <c r="N590" s="175" t="s">
        <v>241</v>
      </c>
      <c r="O590" s="176" t="s">
        <v>591</v>
      </c>
      <c r="P590" s="178" t="s">
        <v>241</v>
      </c>
      <c r="Q590" s="80">
        <v>0</v>
      </c>
      <c r="R590" s="175" t="s">
        <v>241</v>
      </c>
      <c r="S590" s="176">
        <v>0</v>
      </c>
      <c r="T590" s="175" t="s">
        <v>241</v>
      </c>
      <c r="U590" s="176" t="s">
        <v>605</v>
      </c>
      <c r="V590" s="100">
        <v>0</v>
      </c>
      <c r="W590" s="101">
        <v>3.802</v>
      </c>
      <c r="X590" s="100">
        <v>0</v>
      </c>
      <c r="Y590" s="101">
        <v>0</v>
      </c>
      <c r="Z590" s="175" t="s">
        <v>241</v>
      </c>
      <c r="AA590" s="176">
        <v>0</v>
      </c>
      <c r="AB590" s="100">
        <v>0</v>
      </c>
      <c r="AC590" s="101">
        <v>20.499</v>
      </c>
      <c r="AD590" s="100">
        <v>0</v>
      </c>
      <c r="AE590" s="101">
        <v>12.022</v>
      </c>
      <c r="AF590" s="100">
        <v>0</v>
      </c>
      <c r="AG590" s="101">
        <v>0</v>
      </c>
      <c r="AH590" s="100">
        <v>0</v>
      </c>
      <c r="AI590" s="101">
        <v>0</v>
      </c>
      <c r="AJ590" s="175" t="s">
        <v>241</v>
      </c>
      <c r="AK590" s="176" t="s">
        <v>624</v>
      </c>
      <c r="AL590" s="184">
        <v>0</v>
      </c>
      <c r="AM590" s="82">
        <v>30.11</v>
      </c>
    </row>
    <row r="591" spans="1:39" ht="12.75" hidden="1">
      <c r="A591" s="38" t="s">
        <v>22</v>
      </c>
      <c r="B591" s="1" t="s">
        <v>172</v>
      </c>
      <c r="C591" s="65" t="s">
        <v>147</v>
      </c>
      <c r="D591" s="175" t="s">
        <v>241</v>
      </c>
      <c r="E591" s="176">
        <v>0</v>
      </c>
      <c r="F591" s="175" t="s">
        <v>241</v>
      </c>
      <c r="G591" s="176">
        <v>0</v>
      </c>
      <c r="H591" s="175" t="s">
        <v>241</v>
      </c>
      <c r="I591" s="176">
        <v>0</v>
      </c>
      <c r="J591" s="175" t="s">
        <v>241</v>
      </c>
      <c r="K591" s="176">
        <v>0</v>
      </c>
      <c r="L591" s="175" t="s">
        <v>241</v>
      </c>
      <c r="M591" s="176">
        <v>0</v>
      </c>
      <c r="N591" s="175" t="s">
        <v>241</v>
      </c>
      <c r="O591" s="176">
        <v>0</v>
      </c>
      <c r="P591" s="178" t="s">
        <v>241</v>
      </c>
      <c r="Q591" s="80">
        <v>0</v>
      </c>
      <c r="R591" s="175" t="s">
        <v>241</v>
      </c>
      <c r="S591" s="176">
        <v>0</v>
      </c>
      <c r="T591" s="100">
        <v>0</v>
      </c>
      <c r="U591" s="101">
        <v>0</v>
      </c>
      <c r="V591" s="100">
        <v>0</v>
      </c>
      <c r="W591" s="101">
        <v>0</v>
      </c>
      <c r="X591" s="100">
        <v>0</v>
      </c>
      <c r="Y591" s="101">
        <v>0</v>
      </c>
      <c r="Z591" s="175" t="s">
        <v>241</v>
      </c>
      <c r="AA591" s="176">
        <v>0</v>
      </c>
      <c r="AB591" s="100">
        <v>0</v>
      </c>
      <c r="AC591" s="101">
        <v>0</v>
      </c>
      <c r="AD591" s="100">
        <v>0</v>
      </c>
      <c r="AE591" s="101">
        <v>0</v>
      </c>
      <c r="AF591" s="100">
        <v>0</v>
      </c>
      <c r="AG591" s="101">
        <v>0</v>
      </c>
      <c r="AH591" s="100">
        <v>0</v>
      </c>
      <c r="AI591" s="101">
        <v>0</v>
      </c>
      <c r="AJ591" s="175" t="s">
        <v>241</v>
      </c>
      <c r="AK591" s="176">
        <v>0</v>
      </c>
      <c r="AL591" s="184">
        <v>0</v>
      </c>
      <c r="AM591" s="101">
        <v>0</v>
      </c>
    </row>
    <row r="592" spans="1:39" ht="12.75" hidden="1">
      <c r="A592" s="39"/>
      <c r="B592" s="2"/>
      <c r="C592" s="66" t="s">
        <v>148</v>
      </c>
      <c r="D592" s="175" t="s">
        <v>241</v>
      </c>
      <c r="E592" s="176">
        <v>0</v>
      </c>
      <c r="F592" s="175" t="s">
        <v>241</v>
      </c>
      <c r="G592" s="176">
        <v>0</v>
      </c>
      <c r="H592" s="175" t="s">
        <v>241</v>
      </c>
      <c r="I592" s="176">
        <v>0</v>
      </c>
      <c r="J592" s="175" t="s">
        <v>241</v>
      </c>
      <c r="K592" s="176">
        <v>0</v>
      </c>
      <c r="L592" s="175" t="s">
        <v>241</v>
      </c>
      <c r="M592" s="176">
        <v>0</v>
      </c>
      <c r="N592" s="175" t="s">
        <v>241</v>
      </c>
      <c r="O592" s="176">
        <v>0</v>
      </c>
      <c r="P592" s="178" t="s">
        <v>241</v>
      </c>
      <c r="Q592" s="80">
        <v>0</v>
      </c>
      <c r="R592" s="175" t="s">
        <v>241</v>
      </c>
      <c r="S592" s="176">
        <v>0</v>
      </c>
      <c r="T592" s="100">
        <v>0</v>
      </c>
      <c r="U592" s="101">
        <v>0</v>
      </c>
      <c r="V592" s="100">
        <v>0</v>
      </c>
      <c r="W592" s="101">
        <v>0</v>
      </c>
      <c r="X592" s="100">
        <v>0</v>
      </c>
      <c r="Y592" s="101">
        <v>0</v>
      </c>
      <c r="Z592" s="175" t="s">
        <v>241</v>
      </c>
      <c r="AA592" s="176">
        <v>0</v>
      </c>
      <c r="AB592" s="100">
        <v>0</v>
      </c>
      <c r="AC592" s="101">
        <v>0</v>
      </c>
      <c r="AD592" s="100">
        <v>0</v>
      </c>
      <c r="AE592" s="101">
        <v>0</v>
      </c>
      <c r="AF592" s="100">
        <v>0</v>
      </c>
      <c r="AG592" s="101">
        <v>0</v>
      </c>
      <c r="AH592" s="100">
        <v>0</v>
      </c>
      <c r="AI592" s="101">
        <v>0</v>
      </c>
      <c r="AJ592" s="175" t="s">
        <v>241</v>
      </c>
      <c r="AK592" s="176">
        <v>0</v>
      </c>
      <c r="AL592" s="184">
        <v>0</v>
      </c>
      <c r="AM592" s="101">
        <v>0</v>
      </c>
    </row>
    <row r="593" spans="1:39" ht="12.75" hidden="1">
      <c r="A593" s="38" t="s">
        <v>23</v>
      </c>
      <c r="B593" s="1" t="s">
        <v>531</v>
      </c>
      <c r="C593" s="65" t="s">
        <v>5</v>
      </c>
      <c r="D593" s="175" t="s">
        <v>241</v>
      </c>
      <c r="E593" s="176">
        <v>4</v>
      </c>
      <c r="F593" s="175" t="s">
        <v>241</v>
      </c>
      <c r="G593" s="176">
        <v>0</v>
      </c>
      <c r="H593" s="175" t="s">
        <v>241</v>
      </c>
      <c r="I593" s="176" t="s">
        <v>27</v>
      </c>
      <c r="J593" s="175" t="s">
        <v>241</v>
      </c>
      <c r="K593" s="176">
        <v>0</v>
      </c>
      <c r="L593" s="175" t="s">
        <v>241</v>
      </c>
      <c r="M593" s="176">
        <v>0</v>
      </c>
      <c r="N593" s="175" t="s">
        <v>241</v>
      </c>
      <c r="O593" s="176">
        <v>15</v>
      </c>
      <c r="P593" s="178" t="s">
        <v>241</v>
      </c>
      <c r="Q593" s="98">
        <v>18</v>
      </c>
      <c r="R593" s="175" t="s">
        <v>241</v>
      </c>
      <c r="S593" s="176">
        <v>0</v>
      </c>
      <c r="T593" s="100">
        <v>0</v>
      </c>
      <c r="U593" s="101">
        <v>0</v>
      </c>
      <c r="V593" s="100">
        <v>0</v>
      </c>
      <c r="W593" s="101">
        <v>0</v>
      </c>
      <c r="X593" s="100">
        <v>0</v>
      </c>
      <c r="Y593" s="101">
        <v>0</v>
      </c>
      <c r="Z593" s="175" t="s">
        <v>241</v>
      </c>
      <c r="AA593" s="176">
        <v>0</v>
      </c>
      <c r="AB593" s="100">
        <v>0</v>
      </c>
      <c r="AC593" s="101">
        <v>11</v>
      </c>
      <c r="AD593" s="100">
        <v>0</v>
      </c>
      <c r="AE593" s="101">
        <v>5</v>
      </c>
      <c r="AF593" s="100">
        <v>0</v>
      </c>
      <c r="AG593" s="101">
        <v>5</v>
      </c>
      <c r="AH593" s="100">
        <v>0</v>
      </c>
      <c r="AI593" s="101">
        <v>16</v>
      </c>
      <c r="AJ593" s="175" t="s">
        <v>241</v>
      </c>
      <c r="AK593" s="176" t="s">
        <v>18</v>
      </c>
      <c r="AL593" s="184">
        <v>0</v>
      </c>
      <c r="AM593" s="101">
        <v>8</v>
      </c>
    </row>
    <row r="594" spans="1:39" ht="12.75" hidden="1">
      <c r="A594" s="39"/>
      <c r="B594" s="2" t="s">
        <v>532</v>
      </c>
      <c r="C594" s="66" t="s">
        <v>148</v>
      </c>
      <c r="D594" s="175" t="s">
        <v>241</v>
      </c>
      <c r="E594" s="176">
        <v>3.207</v>
      </c>
      <c r="F594" s="175" t="s">
        <v>241</v>
      </c>
      <c r="G594" s="176">
        <v>0</v>
      </c>
      <c r="H594" s="175" t="s">
        <v>241</v>
      </c>
      <c r="I594" s="176" t="s">
        <v>966</v>
      </c>
      <c r="J594" s="175" t="s">
        <v>241</v>
      </c>
      <c r="K594" s="176">
        <v>0</v>
      </c>
      <c r="L594" s="175" t="s">
        <v>241</v>
      </c>
      <c r="M594" s="176">
        <v>0</v>
      </c>
      <c r="N594" s="175" t="s">
        <v>241</v>
      </c>
      <c r="O594" s="176">
        <v>3.991</v>
      </c>
      <c r="P594" s="178" t="s">
        <v>241</v>
      </c>
      <c r="Q594" s="82">
        <v>4.781</v>
      </c>
      <c r="R594" s="175" t="s">
        <v>241</v>
      </c>
      <c r="S594" s="176">
        <v>0</v>
      </c>
      <c r="T594" s="100">
        <v>0</v>
      </c>
      <c r="U594" s="101">
        <v>0</v>
      </c>
      <c r="V594" s="100">
        <v>0</v>
      </c>
      <c r="W594" s="101">
        <v>0</v>
      </c>
      <c r="X594" s="100">
        <v>0</v>
      </c>
      <c r="Y594" s="101">
        <v>0</v>
      </c>
      <c r="Z594" s="175" t="s">
        <v>241</v>
      </c>
      <c r="AA594" s="176">
        <v>0</v>
      </c>
      <c r="AB594" s="100">
        <v>0</v>
      </c>
      <c r="AC594" s="101">
        <v>2.922</v>
      </c>
      <c r="AD594" s="100">
        <v>0</v>
      </c>
      <c r="AE594" s="101">
        <v>1.348</v>
      </c>
      <c r="AF594" s="100">
        <v>0</v>
      </c>
      <c r="AG594" s="101">
        <v>1.348</v>
      </c>
      <c r="AH594" s="100">
        <v>0</v>
      </c>
      <c r="AI594" s="101">
        <v>4.159</v>
      </c>
      <c r="AJ594" s="175" t="s">
        <v>241</v>
      </c>
      <c r="AK594" s="176" t="s">
        <v>625</v>
      </c>
      <c r="AL594" s="184">
        <v>0</v>
      </c>
      <c r="AM594" s="101">
        <v>6.502</v>
      </c>
    </row>
    <row r="595" spans="1:39" ht="12.75" hidden="1">
      <c r="A595" s="38" t="s">
        <v>24</v>
      </c>
      <c r="B595" s="1" t="s">
        <v>202</v>
      </c>
      <c r="C595" s="65" t="s">
        <v>162</v>
      </c>
      <c r="D595" s="175" t="s">
        <v>241</v>
      </c>
      <c r="E595" s="176">
        <v>0</v>
      </c>
      <c r="F595" s="175" t="s">
        <v>27</v>
      </c>
      <c r="G595" s="176">
        <v>0</v>
      </c>
      <c r="H595" s="175" t="s">
        <v>241</v>
      </c>
      <c r="I595" s="176">
        <v>0</v>
      </c>
      <c r="J595" s="175" t="s">
        <v>9</v>
      </c>
      <c r="K595" s="176" t="s">
        <v>8</v>
      </c>
      <c r="L595" s="175" t="s">
        <v>241</v>
      </c>
      <c r="M595" s="176">
        <v>0</v>
      </c>
      <c r="N595" s="175" t="s">
        <v>241</v>
      </c>
      <c r="O595" s="176">
        <v>0</v>
      </c>
      <c r="P595" s="178" t="s">
        <v>241</v>
      </c>
      <c r="Q595" s="80">
        <v>0</v>
      </c>
      <c r="R595" s="175" t="s">
        <v>241</v>
      </c>
      <c r="S595" s="176">
        <v>0</v>
      </c>
      <c r="T595" s="175" t="s">
        <v>241</v>
      </c>
      <c r="U595" s="176">
        <v>0</v>
      </c>
      <c r="V595" s="100">
        <v>0</v>
      </c>
      <c r="W595" s="101">
        <v>0</v>
      </c>
      <c r="X595" s="100">
        <v>0</v>
      </c>
      <c r="Y595" s="101">
        <v>0</v>
      </c>
      <c r="Z595" s="175" t="s">
        <v>241</v>
      </c>
      <c r="AA595" s="176">
        <v>0</v>
      </c>
      <c r="AB595" s="100">
        <v>0</v>
      </c>
      <c r="AC595" s="101">
        <v>0</v>
      </c>
      <c r="AD595" s="100">
        <v>0</v>
      </c>
      <c r="AE595" s="101">
        <v>0</v>
      </c>
      <c r="AF595" s="100">
        <v>0</v>
      </c>
      <c r="AG595" s="101">
        <v>0</v>
      </c>
      <c r="AH595" s="100">
        <v>0</v>
      </c>
      <c r="AI595" s="101">
        <v>0</v>
      </c>
      <c r="AJ595" s="175" t="s">
        <v>241</v>
      </c>
      <c r="AK595" s="176">
        <v>0</v>
      </c>
      <c r="AL595" s="184">
        <v>0</v>
      </c>
      <c r="AM595" s="101">
        <v>0</v>
      </c>
    </row>
    <row r="596" spans="1:39" ht="12.75" hidden="1">
      <c r="A596" s="39"/>
      <c r="B596" s="2" t="s">
        <v>175</v>
      </c>
      <c r="C596" s="66" t="s">
        <v>148</v>
      </c>
      <c r="D596" s="175" t="s">
        <v>241</v>
      </c>
      <c r="E596" s="176">
        <v>0</v>
      </c>
      <c r="F596" s="175" t="s">
        <v>306</v>
      </c>
      <c r="G596" s="176">
        <v>0</v>
      </c>
      <c r="H596" s="175" t="s">
        <v>241</v>
      </c>
      <c r="I596" s="176">
        <v>0</v>
      </c>
      <c r="J596" s="175" t="s">
        <v>273</v>
      </c>
      <c r="K596" s="176" t="s">
        <v>968</v>
      </c>
      <c r="L596" s="175" t="s">
        <v>241</v>
      </c>
      <c r="M596" s="176">
        <v>0</v>
      </c>
      <c r="N596" s="175" t="s">
        <v>241</v>
      </c>
      <c r="O596" s="176">
        <v>0</v>
      </c>
      <c r="P596" s="178" t="s">
        <v>241</v>
      </c>
      <c r="Q596" s="80">
        <v>0</v>
      </c>
      <c r="R596" s="175" t="s">
        <v>241</v>
      </c>
      <c r="S596" s="176">
        <v>0</v>
      </c>
      <c r="T596" s="175" t="s">
        <v>241</v>
      </c>
      <c r="U596" s="176">
        <v>0</v>
      </c>
      <c r="V596" s="100">
        <v>0</v>
      </c>
      <c r="W596" s="101">
        <v>0</v>
      </c>
      <c r="X596" s="100">
        <v>0</v>
      </c>
      <c r="Y596" s="101">
        <v>0</v>
      </c>
      <c r="Z596" s="175" t="s">
        <v>241</v>
      </c>
      <c r="AA596" s="176">
        <v>0</v>
      </c>
      <c r="AB596" s="100">
        <v>0</v>
      </c>
      <c r="AC596" s="101">
        <v>0</v>
      </c>
      <c r="AD596" s="100">
        <v>0</v>
      </c>
      <c r="AE596" s="101">
        <v>0</v>
      </c>
      <c r="AF596" s="100">
        <v>0</v>
      </c>
      <c r="AG596" s="101">
        <v>0</v>
      </c>
      <c r="AH596" s="100">
        <v>0</v>
      </c>
      <c r="AI596" s="101">
        <v>0</v>
      </c>
      <c r="AJ596" s="175" t="s">
        <v>241</v>
      </c>
      <c r="AK596" s="176">
        <v>0</v>
      </c>
      <c r="AL596" s="184">
        <v>0</v>
      </c>
      <c r="AM596" s="101">
        <v>0</v>
      </c>
    </row>
    <row r="597" spans="1:39" ht="12.75" hidden="1">
      <c r="A597" s="38" t="s">
        <v>33</v>
      </c>
      <c r="B597" s="1" t="s">
        <v>176</v>
      </c>
      <c r="C597" s="65" t="s">
        <v>177</v>
      </c>
      <c r="D597" s="175" t="s">
        <v>387</v>
      </c>
      <c r="E597" s="176">
        <v>0</v>
      </c>
      <c r="F597" s="175" t="s">
        <v>241</v>
      </c>
      <c r="G597" s="176">
        <v>0</v>
      </c>
      <c r="H597" s="175" t="s">
        <v>241</v>
      </c>
      <c r="I597" s="176">
        <v>0</v>
      </c>
      <c r="J597" s="175" t="s">
        <v>241</v>
      </c>
      <c r="K597" s="176">
        <v>0</v>
      </c>
      <c r="L597" s="175" t="s">
        <v>241</v>
      </c>
      <c r="M597" s="176">
        <v>0</v>
      </c>
      <c r="N597" s="175" t="s">
        <v>241</v>
      </c>
      <c r="O597" s="176">
        <v>0</v>
      </c>
      <c r="P597" s="178" t="s">
        <v>241</v>
      </c>
      <c r="Q597" s="80">
        <v>0</v>
      </c>
      <c r="R597" s="175" t="s">
        <v>241</v>
      </c>
      <c r="S597" s="176">
        <v>0</v>
      </c>
      <c r="T597" s="175" t="s">
        <v>241</v>
      </c>
      <c r="U597" s="176">
        <v>0</v>
      </c>
      <c r="V597" s="100">
        <v>0</v>
      </c>
      <c r="W597" s="101">
        <v>0</v>
      </c>
      <c r="X597" s="100">
        <v>0</v>
      </c>
      <c r="Y597" s="101">
        <v>0</v>
      </c>
      <c r="Z597" s="175" t="s">
        <v>220</v>
      </c>
      <c r="AA597" s="176">
        <v>33</v>
      </c>
      <c r="AB597" s="100">
        <v>0</v>
      </c>
      <c r="AC597" s="101">
        <v>0</v>
      </c>
      <c r="AD597" s="100">
        <v>0</v>
      </c>
      <c r="AE597" s="101">
        <v>0</v>
      </c>
      <c r="AF597" s="100">
        <v>0</v>
      </c>
      <c r="AG597" s="101">
        <v>0</v>
      </c>
      <c r="AH597" s="100">
        <v>0</v>
      </c>
      <c r="AI597" s="101">
        <v>0</v>
      </c>
      <c r="AJ597" s="175" t="s">
        <v>241</v>
      </c>
      <c r="AK597" s="176">
        <v>0</v>
      </c>
      <c r="AL597" s="184">
        <v>0</v>
      </c>
      <c r="AM597" s="101">
        <v>0</v>
      </c>
    </row>
    <row r="598" spans="1:39" ht="12.75" hidden="1">
      <c r="A598" s="39"/>
      <c r="B598" s="2"/>
      <c r="C598" s="66" t="s">
        <v>148</v>
      </c>
      <c r="D598" s="175" t="s">
        <v>388</v>
      </c>
      <c r="E598" s="176">
        <v>0</v>
      </c>
      <c r="F598" s="175" t="s">
        <v>241</v>
      </c>
      <c r="G598" s="176">
        <v>0</v>
      </c>
      <c r="H598" s="175" t="s">
        <v>241</v>
      </c>
      <c r="I598" s="176">
        <v>0</v>
      </c>
      <c r="J598" s="175" t="s">
        <v>241</v>
      </c>
      <c r="K598" s="176">
        <v>0</v>
      </c>
      <c r="L598" s="175" t="s">
        <v>241</v>
      </c>
      <c r="M598" s="176">
        <v>0</v>
      </c>
      <c r="N598" s="175" t="s">
        <v>241</v>
      </c>
      <c r="O598" s="176">
        <v>0</v>
      </c>
      <c r="P598" s="178" t="s">
        <v>241</v>
      </c>
      <c r="Q598" s="80">
        <v>0</v>
      </c>
      <c r="R598" s="175" t="s">
        <v>241</v>
      </c>
      <c r="S598" s="176">
        <v>0</v>
      </c>
      <c r="T598" s="175" t="s">
        <v>241</v>
      </c>
      <c r="U598" s="176">
        <v>0</v>
      </c>
      <c r="V598" s="100">
        <v>0</v>
      </c>
      <c r="W598" s="101">
        <v>0</v>
      </c>
      <c r="X598" s="100">
        <v>0</v>
      </c>
      <c r="Y598" s="101">
        <v>0</v>
      </c>
      <c r="Z598" s="175" t="s">
        <v>221</v>
      </c>
      <c r="AA598" s="176">
        <v>22.647</v>
      </c>
      <c r="AB598" s="100">
        <v>0</v>
      </c>
      <c r="AC598" s="101">
        <v>0</v>
      </c>
      <c r="AD598" s="100">
        <v>0</v>
      </c>
      <c r="AE598" s="101">
        <v>0</v>
      </c>
      <c r="AF598" s="100">
        <v>0</v>
      </c>
      <c r="AG598" s="101">
        <v>0</v>
      </c>
      <c r="AH598" s="100">
        <v>0</v>
      </c>
      <c r="AI598" s="101">
        <v>0</v>
      </c>
      <c r="AJ598" s="175" t="s">
        <v>241</v>
      </c>
      <c r="AK598" s="176">
        <v>0</v>
      </c>
      <c r="AL598" s="184">
        <v>0</v>
      </c>
      <c r="AM598" s="101">
        <v>0</v>
      </c>
    </row>
    <row r="599" spans="1:39" ht="12.75" hidden="1">
      <c r="A599" s="38" t="s">
        <v>178</v>
      </c>
      <c r="B599" s="1" t="s">
        <v>179</v>
      </c>
      <c r="C599" s="65" t="s">
        <v>177</v>
      </c>
      <c r="D599" s="175" t="s">
        <v>387</v>
      </c>
      <c r="E599" s="80">
        <v>2</v>
      </c>
      <c r="F599" s="175" t="s">
        <v>241</v>
      </c>
      <c r="G599" s="176">
        <v>0</v>
      </c>
      <c r="H599" s="175" t="s">
        <v>241</v>
      </c>
      <c r="I599" s="176">
        <v>0</v>
      </c>
      <c r="J599" s="175" t="s">
        <v>241</v>
      </c>
      <c r="K599" s="176">
        <v>2.5</v>
      </c>
      <c r="L599" s="175" t="s">
        <v>33</v>
      </c>
      <c r="M599" s="176">
        <v>0</v>
      </c>
      <c r="N599" s="175" t="s">
        <v>241</v>
      </c>
      <c r="O599" s="176">
        <v>0</v>
      </c>
      <c r="P599" s="178" t="s">
        <v>241</v>
      </c>
      <c r="Q599" s="80">
        <v>0</v>
      </c>
      <c r="R599" s="175" t="s">
        <v>241</v>
      </c>
      <c r="S599" s="176">
        <v>0</v>
      </c>
      <c r="T599" s="175" t="s">
        <v>241</v>
      </c>
      <c r="U599" s="176">
        <v>0.1</v>
      </c>
      <c r="V599" s="100">
        <v>0</v>
      </c>
      <c r="W599" s="101">
        <v>40</v>
      </c>
      <c r="X599" s="100">
        <v>0</v>
      </c>
      <c r="Y599" s="101">
        <v>0</v>
      </c>
      <c r="Z599" s="175" t="s">
        <v>241</v>
      </c>
      <c r="AA599" s="176">
        <v>0</v>
      </c>
      <c r="AB599" s="100">
        <v>0</v>
      </c>
      <c r="AC599" s="101">
        <v>2</v>
      </c>
      <c r="AD599" s="100">
        <v>0</v>
      </c>
      <c r="AE599" s="101">
        <v>0</v>
      </c>
      <c r="AF599" s="100">
        <v>0</v>
      </c>
      <c r="AG599" s="101">
        <v>3</v>
      </c>
      <c r="AH599" s="100">
        <v>0</v>
      </c>
      <c r="AI599" s="101">
        <v>0.1</v>
      </c>
      <c r="AJ599" s="175" t="s">
        <v>241</v>
      </c>
      <c r="AK599" s="176">
        <v>0</v>
      </c>
      <c r="AL599" s="184">
        <v>0</v>
      </c>
      <c r="AM599" s="101">
        <v>0</v>
      </c>
    </row>
    <row r="600" spans="1:39" ht="12.75" hidden="1">
      <c r="A600" s="39"/>
      <c r="B600" s="2"/>
      <c r="C600" s="66" t="s">
        <v>148</v>
      </c>
      <c r="D600" s="175" t="s">
        <v>388</v>
      </c>
      <c r="E600" s="176" t="s">
        <v>559</v>
      </c>
      <c r="F600" s="175" t="s">
        <v>241</v>
      </c>
      <c r="G600" s="176">
        <v>0</v>
      </c>
      <c r="H600" s="175" t="s">
        <v>241</v>
      </c>
      <c r="I600" s="176">
        <v>0</v>
      </c>
      <c r="J600" s="175" t="s">
        <v>241</v>
      </c>
      <c r="K600" s="176" t="s">
        <v>580</v>
      </c>
      <c r="L600" s="175" t="s">
        <v>233</v>
      </c>
      <c r="M600" s="176">
        <v>4.281</v>
      </c>
      <c r="N600" s="175" t="s">
        <v>241</v>
      </c>
      <c r="O600" s="176">
        <v>0</v>
      </c>
      <c r="P600" s="178" t="s">
        <v>241</v>
      </c>
      <c r="Q600" s="80">
        <v>0</v>
      </c>
      <c r="R600" s="175" t="s">
        <v>241</v>
      </c>
      <c r="S600" s="176">
        <v>0</v>
      </c>
      <c r="T600" s="175" t="s">
        <v>241</v>
      </c>
      <c r="U600" s="176">
        <v>8.635</v>
      </c>
      <c r="V600" s="100">
        <v>0</v>
      </c>
      <c r="W600" s="101">
        <v>36.457</v>
      </c>
      <c r="X600" s="100">
        <v>0</v>
      </c>
      <c r="Y600" s="101">
        <v>0</v>
      </c>
      <c r="Z600" s="175" t="s">
        <v>241</v>
      </c>
      <c r="AA600" s="176">
        <v>0</v>
      </c>
      <c r="AB600" s="100">
        <v>0</v>
      </c>
      <c r="AC600" s="101">
        <v>1.302</v>
      </c>
      <c r="AD600" s="100">
        <v>0</v>
      </c>
      <c r="AE600" s="101">
        <v>0</v>
      </c>
      <c r="AF600" s="100">
        <v>0</v>
      </c>
      <c r="AG600" s="101">
        <v>1.315</v>
      </c>
      <c r="AH600" s="100">
        <v>0</v>
      </c>
      <c r="AI600" s="101">
        <v>8.635</v>
      </c>
      <c r="AJ600" s="175" t="s">
        <v>241</v>
      </c>
      <c r="AK600" s="176">
        <v>0</v>
      </c>
      <c r="AL600" s="184">
        <v>0</v>
      </c>
      <c r="AM600" s="101">
        <v>0</v>
      </c>
    </row>
    <row r="601" spans="1:39" ht="12.75" hidden="1">
      <c r="A601" s="38" t="s">
        <v>181</v>
      </c>
      <c r="B601" s="1" t="s">
        <v>180</v>
      </c>
      <c r="C601" s="65" t="s">
        <v>177</v>
      </c>
      <c r="D601" s="175" t="s">
        <v>241</v>
      </c>
      <c r="E601" s="176" t="s">
        <v>560</v>
      </c>
      <c r="F601" s="175" t="s">
        <v>241</v>
      </c>
      <c r="G601" s="176">
        <v>15</v>
      </c>
      <c r="H601" s="175" t="s">
        <v>241</v>
      </c>
      <c r="I601" s="176">
        <v>9</v>
      </c>
      <c r="J601" s="175" t="s">
        <v>241</v>
      </c>
      <c r="K601" s="176" t="s">
        <v>544</v>
      </c>
      <c r="L601" s="175" t="s">
        <v>241</v>
      </c>
      <c r="M601" s="176" t="s">
        <v>33</v>
      </c>
      <c r="N601" s="175" t="s">
        <v>241</v>
      </c>
      <c r="O601" s="176" t="s">
        <v>954</v>
      </c>
      <c r="P601" s="178" t="s">
        <v>241</v>
      </c>
      <c r="Q601" s="98">
        <v>0.2</v>
      </c>
      <c r="R601" s="175" t="s">
        <v>241</v>
      </c>
      <c r="S601" s="176" t="s">
        <v>505</v>
      </c>
      <c r="T601" s="175" t="s">
        <v>241</v>
      </c>
      <c r="U601" s="176" t="s">
        <v>18</v>
      </c>
      <c r="V601" s="100">
        <v>0</v>
      </c>
      <c r="W601" s="101">
        <v>46.4</v>
      </c>
      <c r="X601" s="100">
        <v>0</v>
      </c>
      <c r="Y601" s="101">
        <v>0.5</v>
      </c>
      <c r="Z601" s="175" t="s">
        <v>241</v>
      </c>
      <c r="AA601" s="176" t="s">
        <v>612</v>
      </c>
      <c r="AB601" s="100">
        <v>0</v>
      </c>
      <c r="AC601" s="101">
        <v>4.2</v>
      </c>
      <c r="AD601" s="100">
        <v>0</v>
      </c>
      <c r="AE601" s="101">
        <v>0.2</v>
      </c>
      <c r="AF601" s="100">
        <v>0</v>
      </c>
      <c r="AG601" s="101">
        <v>9.7</v>
      </c>
      <c r="AH601" s="100">
        <v>0</v>
      </c>
      <c r="AI601" s="101">
        <v>0.7</v>
      </c>
      <c r="AJ601" s="175" t="s">
        <v>241</v>
      </c>
      <c r="AK601" s="176">
        <v>205</v>
      </c>
      <c r="AL601" s="184">
        <v>0</v>
      </c>
      <c r="AM601" s="101">
        <v>8</v>
      </c>
    </row>
    <row r="602" spans="1:39" ht="12.75" hidden="1">
      <c r="A602" s="39"/>
      <c r="B602" s="2"/>
      <c r="C602" s="66" t="s">
        <v>148</v>
      </c>
      <c r="D602" s="175" t="s">
        <v>241</v>
      </c>
      <c r="E602" s="176" t="s">
        <v>561</v>
      </c>
      <c r="F602" s="175" t="s">
        <v>241</v>
      </c>
      <c r="G602" s="176">
        <v>9.866</v>
      </c>
      <c r="H602" s="175" t="s">
        <v>241</v>
      </c>
      <c r="I602" s="176">
        <v>6.464</v>
      </c>
      <c r="J602" s="175" t="s">
        <v>241</v>
      </c>
      <c r="K602" s="176" t="s">
        <v>581</v>
      </c>
      <c r="L602" s="175" t="s">
        <v>241</v>
      </c>
      <c r="M602" s="176" t="s">
        <v>586</v>
      </c>
      <c r="N602" s="175" t="s">
        <v>241</v>
      </c>
      <c r="O602" s="176" t="s">
        <v>955</v>
      </c>
      <c r="P602" s="178" t="s">
        <v>241</v>
      </c>
      <c r="Q602" s="82">
        <v>6.069</v>
      </c>
      <c r="R602" s="175" t="s">
        <v>241</v>
      </c>
      <c r="S602" s="176" t="s">
        <v>598</v>
      </c>
      <c r="T602" s="175" t="s">
        <v>241</v>
      </c>
      <c r="U602" s="176" t="s">
        <v>956</v>
      </c>
      <c r="V602" s="100">
        <v>0</v>
      </c>
      <c r="W602" s="101">
        <v>18.151</v>
      </c>
      <c r="X602" s="100">
        <v>0</v>
      </c>
      <c r="Y602" s="101">
        <v>0.687</v>
      </c>
      <c r="Z602" s="175" t="s">
        <v>241</v>
      </c>
      <c r="AA602" s="176" t="s">
        <v>613</v>
      </c>
      <c r="AB602" s="100">
        <v>0</v>
      </c>
      <c r="AC602" s="101">
        <v>8.106</v>
      </c>
      <c r="AD602" s="100">
        <v>0</v>
      </c>
      <c r="AE602" s="101">
        <v>6.069</v>
      </c>
      <c r="AF602" s="100">
        <v>0</v>
      </c>
      <c r="AG602" s="101">
        <v>11.344</v>
      </c>
      <c r="AH602" s="100">
        <v>0</v>
      </c>
      <c r="AI602" s="101">
        <v>6.303</v>
      </c>
      <c r="AJ602" s="175" t="s">
        <v>241</v>
      </c>
      <c r="AK602" s="176">
        <v>25.241</v>
      </c>
      <c r="AL602" s="184">
        <v>0</v>
      </c>
      <c r="AM602" s="101">
        <v>0.529</v>
      </c>
    </row>
    <row r="603" spans="1:39" ht="12.75" hidden="1">
      <c r="A603" s="38" t="s">
        <v>183</v>
      </c>
      <c r="B603" s="1" t="s">
        <v>182</v>
      </c>
      <c r="C603" s="65" t="s">
        <v>177</v>
      </c>
      <c r="D603" s="175" t="s">
        <v>241</v>
      </c>
      <c r="E603" s="176">
        <v>9</v>
      </c>
      <c r="F603" s="175" t="s">
        <v>241</v>
      </c>
      <c r="G603" s="176">
        <v>0</v>
      </c>
      <c r="H603" s="175" t="s">
        <v>241</v>
      </c>
      <c r="I603" s="176">
        <v>0</v>
      </c>
      <c r="J603" s="175" t="s">
        <v>241</v>
      </c>
      <c r="K603" s="176" t="s">
        <v>19</v>
      </c>
      <c r="L603" s="175" t="s">
        <v>241</v>
      </c>
      <c r="M603" s="176" t="s">
        <v>16</v>
      </c>
      <c r="N603" s="175" t="s">
        <v>241</v>
      </c>
      <c r="O603" s="176" t="s">
        <v>16</v>
      </c>
      <c r="P603" s="178" t="s">
        <v>241</v>
      </c>
      <c r="Q603" s="80">
        <v>2</v>
      </c>
      <c r="R603" s="175" t="s">
        <v>241</v>
      </c>
      <c r="S603" s="176">
        <v>2</v>
      </c>
      <c r="T603" s="100">
        <v>0</v>
      </c>
      <c r="U603" s="101">
        <v>0</v>
      </c>
      <c r="V603" s="100">
        <v>0</v>
      </c>
      <c r="W603" s="101">
        <v>0</v>
      </c>
      <c r="X603" s="100">
        <v>0</v>
      </c>
      <c r="Y603" s="101">
        <v>0</v>
      </c>
      <c r="Z603" s="175" t="s">
        <v>241</v>
      </c>
      <c r="AA603" s="176">
        <v>0</v>
      </c>
      <c r="AB603" s="100">
        <v>0</v>
      </c>
      <c r="AC603" s="101">
        <v>4</v>
      </c>
      <c r="AD603" s="100">
        <v>0</v>
      </c>
      <c r="AE603" s="101">
        <v>4</v>
      </c>
      <c r="AF603" s="100">
        <v>0</v>
      </c>
      <c r="AG603" s="101">
        <v>1</v>
      </c>
      <c r="AH603" s="100">
        <v>0</v>
      </c>
      <c r="AI603" s="101">
        <v>0</v>
      </c>
      <c r="AJ603" s="175" t="s">
        <v>241</v>
      </c>
      <c r="AK603" s="176">
        <v>0</v>
      </c>
      <c r="AL603" s="184">
        <v>0</v>
      </c>
      <c r="AM603" s="101">
        <v>0</v>
      </c>
    </row>
    <row r="604" spans="1:39" ht="12.75" hidden="1">
      <c r="A604" s="39"/>
      <c r="B604" s="2"/>
      <c r="C604" s="66" t="s">
        <v>148</v>
      </c>
      <c r="D604" s="175" t="s">
        <v>241</v>
      </c>
      <c r="E604" s="176">
        <v>6.071</v>
      </c>
      <c r="F604" s="175" t="s">
        <v>241</v>
      </c>
      <c r="G604" s="176">
        <v>0</v>
      </c>
      <c r="H604" s="175" t="s">
        <v>241</v>
      </c>
      <c r="I604" s="176">
        <v>0</v>
      </c>
      <c r="J604" s="175" t="s">
        <v>241</v>
      </c>
      <c r="K604" s="176" t="s">
        <v>970</v>
      </c>
      <c r="L604" s="175" t="s">
        <v>241</v>
      </c>
      <c r="M604" s="176" t="s">
        <v>587</v>
      </c>
      <c r="N604" s="175" t="s">
        <v>241</v>
      </c>
      <c r="O604" s="176" t="s">
        <v>593</v>
      </c>
      <c r="P604" s="178" t="s">
        <v>241</v>
      </c>
      <c r="Q604" s="80">
        <v>1.208</v>
      </c>
      <c r="R604" s="175" t="s">
        <v>241</v>
      </c>
      <c r="S604" s="176">
        <v>1.397</v>
      </c>
      <c r="T604" s="100">
        <v>0</v>
      </c>
      <c r="U604" s="101">
        <v>0</v>
      </c>
      <c r="V604" s="100">
        <v>0</v>
      </c>
      <c r="W604" s="101">
        <v>0</v>
      </c>
      <c r="X604" s="100">
        <v>0</v>
      </c>
      <c r="Y604" s="101">
        <v>0</v>
      </c>
      <c r="Z604" s="175" t="s">
        <v>241</v>
      </c>
      <c r="AA604" s="176">
        <v>0</v>
      </c>
      <c r="AB604" s="100">
        <v>0</v>
      </c>
      <c r="AC604" s="176" t="s">
        <v>952</v>
      </c>
      <c r="AD604" s="100">
        <v>0</v>
      </c>
      <c r="AE604" s="101">
        <v>3.988</v>
      </c>
      <c r="AF604" s="100">
        <v>0</v>
      </c>
      <c r="AG604" s="101">
        <v>0.682</v>
      </c>
      <c r="AH604" s="100">
        <v>0</v>
      </c>
      <c r="AI604" s="101">
        <v>0</v>
      </c>
      <c r="AJ604" s="175" t="s">
        <v>241</v>
      </c>
      <c r="AK604" s="176">
        <v>0</v>
      </c>
      <c r="AL604" s="184">
        <v>0</v>
      </c>
      <c r="AM604" s="101">
        <v>0</v>
      </c>
    </row>
    <row r="605" spans="1:39" ht="12.75" hidden="1">
      <c r="A605" s="38" t="s">
        <v>184</v>
      </c>
      <c r="B605" s="1" t="s">
        <v>186</v>
      </c>
      <c r="C605" s="65" t="s">
        <v>162</v>
      </c>
      <c r="D605" s="175" t="s">
        <v>241</v>
      </c>
      <c r="E605" s="176">
        <v>0</v>
      </c>
      <c r="F605" s="175" t="s">
        <v>241</v>
      </c>
      <c r="G605" s="176">
        <v>0</v>
      </c>
      <c r="H605" s="175" t="s">
        <v>241</v>
      </c>
      <c r="I605" s="176">
        <v>0</v>
      </c>
      <c r="J605" s="175" t="s">
        <v>241</v>
      </c>
      <c r="K605" s="176">
        <v>0</v>
      </c>
      <c r="L605" s="175" t="s">
        <v>241</v>
      </c>
      <c r="M605" s="237" t="s">
        <v>588</v>
      </c>
      <c r="N605" s="175" t="s">
        <v>241</v>
      </c>
      <c r="O605" s="176">
        <v>0</v>
      </c>
      <c r="P605" s="178" t="s">
        <v>241</v>
      </c>
      <c r="Q605" s="80">
        <v>0</v>
      </c>
      <c r="R605" s="175" t="s">
        <v>241</v>
      </c>
      <c r="S605" s="176">
        <v>1</v>
      </c>
      <c r="T605" s="175" t="s">
        <v>241</v>
      </c>
      <c r="U605" s="176">
        <v>0</v>
      </c>
      <c r="V605" s="100">
        <v>0</v>
      </c>
      <c r="W605" s="101">
        <v>0</v>
      </c>
      <c r="X605" s="100">
        <v>0</v>
      </c>
      <c r="Y605" s="101">
        <v>0</v>
      </c>
      <c r="Z605" s="175" t="s">
        <v>241</v>
      </c>
      <c r="AA605" s="176">
        <v>0</v>
      </c>
      <c r="AB605" s="100">
        <v>0</v>
      </c>
      <c r="AC605" s="239" t="s">
        <v>617</v>
      </c>
      <c r="AD605" s="100">
        <v>0</v>
      </c>
      <c r="AE605" s="101">
        <v>0</v>
      </c>
      <c r="AF605" s="100">
        <v>0</v>
      </c>
      <c r="AG605" s="101">
        <v>0</v>
      </c>
      <c r="AH605" s="100">
        <v>0</v>
      </c>
      <c r="AI605" s="101">
        <v>0</v>
      </c>
      <c r="AJ605" s="175" t="s">
        <v>241</v>
      </c>
      <c r="AK605" s="176">
        <v>0</v>
      </c>
      <c r="AL605" s="184">
        <v>0</v>
      </c>
      <c r="AM605" s="101">
        <v>0</v>
      </c>
    </row>
    <row r="606" spans="1:39" ht="12.75" hidden="1">
      <c r="A606" s="39"/>
      <c r="B606" s="2"/>
      <c r="C606" s="66" t="s">
        <v>148</v>
      </c>
      <c r="D606" s="175" t="s">
        <v>241</v>
      </c>
      <c r="E606" s="176">
        <v>0</v>
      </c>
      <c r="F606" s="175" t="s">
        <v>241</v>
      </c>
      <c r="G606" s="176">
        <v>0</v>
      </c>
      <c r="H606" s="175" t="s">
        <v>241</v>
      </c>
      <c r="I606" s="176">
        <v>0</v>
      </c>
      <c r="J606" s="175" t="s">
        <v>241</v>
      </c>
      <c r="K606" s="176">
        <v>0</v>
      </c>
      <c r="L606" s="175" t="s">
        <v>241</v>
      </c>
      <c r="M606" s="176" t="s">
        <v>542</v>
      </c>
      <c r="N606" s="175" t="s">
        <v>241</v>
      </c>
      <c r="O606" s="176">
        <v>0</v>
      </c>
      <c r="P606" s="178" t="s">
        <v>241</v>
      </c>
      <c r="Q606" s="80">
        <v>0</v>
      </c>
      <c r="R606" s="175" t="s">
        <v>241</v>
      </c>
      <c r="S606" s="176">
        <v>4.148</v>
      </c>
      <c r="T606" s="175" t="s">
        <v>241</v>
      </c>
      <c r="U606" s="176">
        <v>0</v>
      </c>
      <c r="V606" s="100">
        <v>0</v>
      </c>
      <c r="W606" s="101">
        <v>0</v>
      </c>
      <c r="X606" s="100">
        <v>0</v>
      </c>
      <c r="Y606" s="101">
        <v>0</v>
      </c>
      <c r="Z606" s="175" t="s">
        <v>241</v>
      </c>
      <c r="AA606" s="176">
        <v>0</v>
      </c>
      <c r="AB606" s="100">
        <v>0</v>
      </c>
      <c r="AC606" s="101">
        <v>17.237</v>
      </c>
      <c r="AD606" s="100">
        <v>0</v>
      </c>
      <c r="AE606" s="101">
        <v>0</v>
      </c>
      <c r="AF606" s="100">
        <v>0</v>
      </c>
      <c r="AG606" s="101">
        <v>0</v>
      </c>
      <c r="AH606" s="100">
        <v>0</v>
      </c>
      <c r="AI606" s="101">
        <v>0</v>
      </c>
      <c r="AJ606" s="175" t="s">
        <v>241</v>
      </c>
      <c r="AK606" s="176">
        <v>0</v>
      </c>
      <c r="AL606" s="184">
        <v>0</v>
      </c>
      <c r="AM606" s="101">
        <v>0</v>
      </c>
    </row>
    <row r="607" spans="1:39" ht="12.75" hidden="1">
      <c r="A607" s="38" t="s">
        <v>185</v>
      </c>
      <c r="B607" s="1" t="s">
        <v>188</v>
      </c>
      <c r="C607" s="65" t="s">
        <v>162</v>
      </c>
      <c r="D607" s="175" t="s">
        <v>389</v>
      </c>
      <c r="E607" s="176" t="s">
        <v>514</v>
      </c>
      <c r="F607" s="175" t="s">
        <v>223</v>
      </c>
      <c r="G607" s="176" t="s">
        <v>520</v>
      </c>
      <c r="H607" s="175" t="s">
        <v>178</v>
      </c>
      <c r="I607" s="176">
        <v>55</v>
      </c>
      <c r="J607" s="175" t="s">
        <v>225</v>
      </c>
      <c r="K607" s="176" t="s">
        <v>554</v>
      </c>
      <c r="L607" s="175" t="s">
        <v>22</v>
      </c>
      <c r="M607" s="176" t="s">
        <v>890</v>
      </c>
      <c r="N607" s="175" t="s">
        <v>241</v>
      </c>
      <c r="O607" s="176" t="s">
        <v>18</v>
      </c>
      <c r="P607" s="178" t="s">
        <v>241</v>
      </c>
      <c r="Q607" s="98">
        <v>7</v>
      </c>
      <c r="R607" s="175" t="s">
        <v>241</v>
      </c>
      <c r="S607" s="176" t="s">
        <v>9</v>
      </c>
      <c r="T607" s="100">
        <v>0</v>
      </c>
      <c r="U607" s="176" t="s">
        <v>33</v>
      </c>
      <c r="V607" s="100">
        <v>0</v>
      </c>
      <c r="W607" s="101">
        <v>46</v>
      </c>
      <c r="X607" s="100">
        <v>0</v>
      </c>
      <c r="Y607" s="101">
        <v>7</v>
      </c>
      <c r="Z607" s="175" t="s">
        <v>218</v>
      </c>
      <c r="AA607" s="176" t="s">
        <v>614</v>
      </c>
      <c r="AB607" s="100">
        <v>0</v>
      </c>
      <c r="AC607" s="101">
        <v>5</v>
      </c>
      <c r="AD607" s="100">
        <v>0</v>
      </c>
      <c r="AE607" s="101">
        <v>5</v>
      </c>
      <c r="AF607" s="100">
        <v>0</v>
      </c>
      <c r="AG607" s="101">
        <v>2</v>
      </c>
      <c r="AH607" s="100">
        <v>0</v>
      </c>
      <c r="AI607" s="101">
        <v>0</v>
      </c>
      <c r="AJ607" s="175" t="s">
        <v>227</v>
      </c>
      <c r="AK607" s="176">
        <v>2</v>
      </c>
      <c r="AL607" s="184">
        <v>0</v>
      </c>
      <c r="AM607" s="101">
        <v>2</v>
      </c>
    </row>
    <row r="608" spans="1:39" ht="12.75" hidden="1">
      <c r="A608" s="39"/>
      <c r="B608" s="2"/>
      <c r="C608" s="66" t="s">
        <v>148</v>
      </c>
      <c r="D608" s="175" t="s">
        <v>390</v>
      </c>
      <c r="E608" s="176" t="s">
        <v>562</v>
      </c>
      <c r="F608" s="175" t="s">
        <v>224</v>
      </c>
      <c r="G608" s="176" t="s">
        <v>568</v>
      </c>
      <c r="H608" s="175" t="s">
        <v>222</v>
      </c>
      <c r="I608" s="176">
        <v>20.014000000000003</v>
      </c>
      <c r="J608" s="175" t="s">
        <v>226</v>
      </c>
      <c r="K608" s="176" t="s">
        <v>582</v>
      </c>
      <c r="L608" s="175" t="s">
        <v>232</v>
      </c>
      <c r="M608" s="176" t="s">
        <v>962</v>
      </c>
      <c r="N608" s="175" t="s">
        <v>241</v>
      </c>
      <c r="O608" s="176" t="s">
        <v>594</v>
      </c>
      <c r="P608" s="178" t="s">
        <v>241</v>
      </c>
      <c r="Q608" s="82">
        <v>2.033</v>
      </c>
      <c r="R608" s="175" t="s">
        <v>241</v>
      </c>
      <c r="S608" s="176" t="s">
        <v>599</v>
      </c>
      <c r="T608" s="100">
        <v>0</v>
      </c>
      <c r="U608" s="101">
        <v>25.563</v>
      </c>
      <c r="V608" s="100">
        <v>0</v>
      </c>
      <c r="W608" s="101">
        <v>20.582</v>
      </c>
      <c r="X608" s="100">
        <v>0</v>
      </c>
      <c r="Y608" s="101">
        <v>13.953000000000001</v>
      </c>
      <c r="Z608" s="175" t="s">
        <v>219</v>
      </c>
      <c r="AA608" s="176" t="s">
        <v>473</v>
      </c>
      <c r="AB608" s="100">
        <v>0</v>
      </c>
      <c r="AC608" s="101">
        <v>2.875</v>
      </c>
      <c r="AD608" s="100">
        <v>0</v>
      </c>
      <c r="AE608" s="101">
        <v>2.603</v>
      </c>
      <c r="AF608" s="100">
        <v>0</v>
      </c>
      <c r="AG608" s="101">
        <v>0.583</v>
      </c>
      <c r="AH608" s="100">
        <v>0</v>
      </c>
      <c r="AI608" s="101">
        <v>0</v>
      </c>
      <c r="AJ608" s="175" t="s">
        <v>253</v>
      </c>
      <c r="AK608" s="176">
        <v>0.677</v>
      </c>
      <c r="AL608" s="184">
        <v>0</v>
      </c>
      <c r="AM608" s="101">
        <v>0.542</v>
      </c>
    </row>
    <row r="609" spans="1:39" ht="12.75" hidden="1">
      <c r="A609" s="38" t="s">
        <v>187</v>
      </c>
      <c r="B609" s="1" t="s">
        <v>190</v>
      </c>
      <c r="C609" s="65" t="s">
        <v>177</v>
      </c>
      <c r="D609" s="175" t="s">
        <v>241</v>
      </c>
      <c r="E609" s="176" t="s">
        <v>227</v>
      </c>
      <c r="F609" s="175" t="s">
        <v>241</v>
      </c>
      <c r="G609" s="176" t="s">
        <v>569</v>
      </c>
      <c r="H609" s="175" t="s">
        <v>241</v>
      </c>
      <c r="I609" s="176" t="s">
        <v>575</v>
      </c>
      <c r="J609" s="175" t="s">
        <v>227</v>
      </c>
      <c r="K609" s="176" t="s">
        <v>520</v>
      </c>
      <c r="L609" s="175" t="s">
        <v>241</v>
      </c>
      <c r="M609" s="176">
        <v>69</v>
      </c>
      <c r="N609" s="175" t="s">
        <v>241</v>
      </c>
      <c r="O609" s="176">
        <v>0</v>
      </c>
      <c r="P609" s="178" t="s">
        <v>22</v>
      </c>
      <c r="Q609" s="98">
        <v>12</v>
      </c>
      <c r="R609" s="175" t="s">
        <v>22</v>
      </c>
      <c r="S609" s="176">
        <v>16</v>
      </c>
      <c r="T609" s="175" t="s">
        <v>22</v>
      </c>
      <c r="U609" s="176">
        <v>35</v>
      </c>
      <c r="V609" s="175" t="s">
        <v>22</v>
      </c>
      <c r="W609" s="176" t="s">
        <v>957</v>
      </c>
      <c r="X609" s="175" t="s">
        <v>22</v>
      </c>
      <c r="Y609" s="176">
        <v>31</v>
      </c>
      <c r="Z609" s="175" t="s">
        <v>22</v>
      </c>
      <c r="AA609" s="176">
        <v>12</v>
      </c>
      <c r="AB609" s="175" t="s">
        <v>22</v>
      </c>
      <c r="AC609" s="176">
        <v>27.5</v>
      </c>
      <c r="AD609" s="175" t="s">
        <v>22</v>
      </c>
      <c r="AE609" s="176">
        <v>21</v>
      </c>
      <c r="AF609" s="102">
        <v>12</v>
      </c>
      <c r="AG609" s="176" t="s">
        <v>191</v>
      </c>
      <c r="AH609" s="175" t="s">
        <v>22</v>
      </c>
      <c r="AI609" s="176" t="s">
        <v>514</v>
      </c>
      <c r="AJ609" s="175" t="s">
        <v>185</v>
      </c>
      <c r="AK609" s="176">
        <v>10</v>
      </c>
      <c r="AL609" s="184">
        <v>30</v>
      </c>
      <c r="AM609" s="101">
        <v>63</v>
      </c>
    </row>
    <row r="610" spans="1:39" ht="12.75" hidden="1">
      <c r="A610" s="39"/>
      <c r="B610" s="2"/>
      <c r="C610" s="66" t="s">
        <v>148</v>
      </c>
      <c r="D610" s="175" t="s">
        <v>241</v>
      </c>
      <c r="E610" s="82">
        <v>3.902</v>
      </c>
      <c r="F610" s="175" t="s">
        <v>241</v>
      </c>
      <c r="G610" s="176" t="s">
        <v>570</v>
      </c>
      <c r="H610" s="175" t="s">
        <v>241</v>
      </c>
      <c r="I610" s="82">
        <v>1.506</v>
      </c>
      <c r="J610" s="175" t="s">
        <v>229</v>
      </c>
      <c r="K610" s="176" t="s">
        <v>971</v>
      </c>
      <c r="L610" s="175" t="s">
        <v>241</v>
      </c>
      <c r="M610" s="176">
        <v>8.984</v>
      </c>
      <c r="N610" s="175" t="s">
        <v>241</v>
      </c>
      <c r="O610" s="176">
        <v>0</v>
      </c>
      <c r="P610" s="178" t="s">
        <v>231</v>
      </c>
      <c r="Q610" s="82">
        <v>1.543</v>
      </c>
      <c r="R610" s="175" t="s">
        <v>231</v>
      </c>
      <c r="S610" s="176">
        <v>2.054</v>
      </c>
      <c r="T610" s="175" t="s">
        <v>231</v>
      </c>
      <c r="U610" s="176">
        <v>4.499</v>
      </c>
      <c r="V610" s="175" t="s">
        <v>231</v>
      </c>
      <c r="W610" s="176" t="s">
        <v>958</v>
      </c>
      <c r="X610" s="175" t="s">
        <v>231</v>
      </c>
      <c r="Y610" s="176">
        <v>3.9859999999999998</v>
      </c>
      <c r="Z610" s="175" t="s">
        <v>231</v>
      </c>
      <c r="AA610" s="176">
        <v>1.543</v>
      </c>
      <c r="AB610" s="175" t="s">
        <v>231</v>
      </c>
      <c r="AC610" s="176">
        <v>3.561</v>
      </c>
      <c r="AD610" s="175" t="s">
        <v>231</v>
      </c>
      <c r="AE610" s="176">
        <v>2.841</v>
      </c>
      <c r="AF610" s="102">
        <v>0.784</v>
      </c>
      <c r="AG610" s="176" t="s">
        <v>618</v>
      </c>
      <c r="AH610" s="175" t="s">
        <v>231</v>
      </c>
      <c r="AI610" s="176" t="s">
        <v>621</v>
      </c>
      <c r="AJ610" s="175" t="s">
        <v>297</v>
      </c>
      <c r="AK610" s="176">
        <v>1.443</v>
      </c>
      <c r="AL610" s="184">
        <v>13.367</v>
      </c>
      <c r="AM610" s="176" t="s">
        <v>627</v>
      </c>
    </row>
    <row r="611" spans="1:39" ht="12.75" hidden="1">
      <c r="A611" s="38" t="s">
        <v>189</v>
      </c>
      <c r="B611" s="1" t="s">
        <v>192</v>
      </c>
      <c r="C611" s="65" t="s">
        <v>162</v>
      </c>
      <c r="D611" s="175" t="s">
        <v>241</v>
      </c>
      <c r="E611" s="176">
        <v>18</v>
      </c>
      <c r="F611" s="175" t="s">
        <v>241</v>
      </c>
      <c r="G611" s="176" t="s">
        <v>185</v>
      </c>
      <c r="H611" s="175" t="s">
        <v>241</v>
      </c>
      <c r="I611" s="237" t="s">
        <v>512</v>
      </c>
      <c r="J611" s="175" t="s">
        <v>9</v>
      </c>
      <c r="K611" s="176" t="s">
        <v>972</v>
      </c>
      <c r="L611" s="175" t="s">
        <v>241</v>
      </c>
      <c r="M611" s="176" t="s">
        <v>23</v>
      </c>
      <c r="N611" s="175" t="s">
        <v>241</v>
      </c>
      <c r="O611" s="176" t="s">
        <v>16</v>
      </c>
      <c r="P611" s="178" t="s">
        <v>9</v>
      </c>
      <c r="Q611" s="80">
        <v>4</v>
      </c>
      <c r="R611" s="175" t="s">
        <v>9</v>
      </c>
      <c r="S611" s="176">
        <v>0</v>
      </c>
      <c r="T611" s="175" t="s">
        <v>9</v>
      </c>
      <c r="U611" s="176" t="s">
        <v>23</v>
      </c>
      <c r="V611" s="175" t="s">
        <v>9</v>
      </c>
      <c r="W611" s="176" t="s">
        <v>17</v>
      </c>
      <c r="X611" s="175" t="s">
        <v>9</v>
      </c>
      <c r="Y611" s="176" t="s">
        <v>22</v>
      </c>
      <c r="Z611" s="175" t="s">
        <v>9</v>
      </c>
      <c r="AA611" s="176" t="s">
        <v>16</v>
      </c>
      <c r="AB611" s="175" t="s">
        <v>9</v>
      </c>
      <c r="AC611" s="176">
        <v>1</v>
      </c>
      <c r="AD611" s="175" t="s">
        <v>9</v>
      </c>
      <c r="AE611" s="176">
        <v>0</v>
      </c>
      <c r="AF611" s="102">
        <v>3</v>
      </c>
      <c r="AG611" s="176" t="s">
        <v>15</v>
      </c>
      <c r="AH611" s="175" t="s">
        <v>9</v>
      </c>
      <c r="AI611" s="176">
        <v>5</v>
      </c>
      <c r="AJ611" s="175" t="s">
        <v>14</v>
      </c>
      <c r="AK611" s="176">
        <v>7</v>
      </c>
      <c r="AL611" s="184">
        <v>12</v>
      </c>
      <c r="AM611" s="101">
        <v>53</v>
      </c>
    </row>
    <row r="612" spans="1:39" ht="12.75" hidden="1">
      <c r="A612" s="39"/>
      <c r="B612" s="2" t="s">
        <v>193</v>
      </c>
      <c r="C612" s="66" t="s">
        <v>148</v>
      </c>
      <c r="D612" s="175" t="s">
        <v>241</v>
      </c>
      <c r="E612" s="176">
        <v>6.426</v>
      </c>
      <c r="F612" s="175" t="s">
        <v>241</v>
      </c>
      <c r="G612" s="176" t="s">
        <v>571</v>
      </c>
      <c r="H612" s="175" t="s">
        <v>241</v>
      </c>
      <c r="I612" s="237" t="s">
        <v>576</v>
      </c>
      <c r="J612" s="175" t="s">
        <v>228</v>
      </c>
      <c r="K612" s="176" t="s">
        <v>973</v>
      </c>
      <c r="L612" s="175" t="s">
        <v>241</v>
      </c>
      <c r="M612" s="176" t="s">
        <v>963</v>
      </c>
      <c r="N612" s="175" t="s">
        <v>241</v>
      </c>
      <c r="O612" s="176" t="s">
        <v>595</v>
      </c>
      <c r="P612" s="178" t="s">
        <v>230</v>
      </c>
      <c r="Q612" s="82">
        <v>1.457</v>
      </c>
      <c r="R612" s="175" t="s">
        <v>230</v>
      </c>
      <c r="S612" s="176">
        <v>0</v>
      </c>
      <c r="T612" s="175" t="s">
        <v>230</v>
      </c>
      <c r="U612" s="176" t="s">
        <v>606</v>
      </c>
      <c r="V612" s="175" t="s">
        <v>230</v>
      </c>
      <c r="W612" s="176" t="s">
        <v>959</v>
      </c>
      <c r="X612" s="175" t="s">
        <v>230</v>
      </c>
      <c r="Y612" s="176" t="s">
        <v>611</v>
      </c>
      <c r="Z612" s="175" t="s">
        <v>230</v>
      </c>
      <c r="AA612" s="176" t="s">
        <v>615</v>
      </c>
      <c r="AB612" s="175" t="s">
        <v>230</v>
      </c>
      <c r="AC612" s="176">
        <v>0.158</v>
      </c>
      <c r="AD612" s="175" t="s">
        <v>230</v>
      </c>
      <c r="AE612" s="176">
        <v>0</v>
      </c>
      <c r="AF612" s="95">
        <v>1.5</v>
      </c>
      <c r="AG612" s="176" t="s">
        <v>619</v>
      </c>
      <c r="AH612" s="175" t="s">
        <v>230</v>
      </c>
      <c r="AI612" s="176">
        <v>1.962</v>
      </c>
      <c r="AJ612" s="175" t="s">
        <v>395</v>
      </c>
      <c r="AK612" s="176">
        <v>5.072</v>
      </c>
      <c r="AL612" s="184">
        <v>28.825</v>
      </c>
      <c r="AM612" s="82">
        <v>24.406</v>
      </c>
    </row>
    <row r="613" spans="1:39" ht="12.75" hidden="1">
      <c r="A613" s="38" t="s">
        <v>191</v>
      </c>
      <c r="B613" s="1" t="s">
        <v>195</v>
      </c>
      <c r="C613" s="65" t="s">
        <v>162</v>
      </c>
      <c r="D613" s="175" t="s">
        <v>9</v>
      </c>
      <c r="E613" s="176" t="s">
        <v>23</v>
      </c>
      <c r="F613" s="175" t="s">
        <v>14</v>
      </c>
      <c r="G613" s="176" t="s">
        <v>22</v>
      </c>
      <c r="H613" s="175" t="s">
        <v>14</v>
      </c>
      <c r="I613" s="176" t="s">
        <v>20</v>
      </c>
      <c r="J613" s="175" t="s">
        <v>17</v>
      </c>
      <c r="K613" s="176" t="s">
        <v>677</v>
      </c>
      <c r="L613" s="175" t="s">
        <v>241</v>
      </c>
      <c r="M613" s="176">
        <v>6</v>
      </c>
      <c r="N613" s="175" t="s">
        <v>241</v>
      </c>
      <c r="O613" s="176" t="s">
        <v>8</v>
      </c>
      <c r="P613" s="178" t="s">
        <v>9</v>
      </c>
      <c r="Q613" s="80">
        <v>2</v>
      </c>
      <c r="R613" s="175" t="s">
        <v>9</v>
      </c>
      <c r="S613" s="176">
        <v>2</v>
      </c>
      <c r="T613" s="100">
        <v>3</v>
      </c>
      <c r="U613" s="101">
        <v>3</v>
      </c>
      <c r="V613" s="100">
        <v>3</v>
      </c>
      <c r="W613" s="101">
        <v>7</v>
      </c>
      <c r="X613" s="100">
        <v>3</v>
      </c>
      <c r="Y613" s="101">
        <v>1</v>
      </c>
      <c r="Z613" s="175" t="s">
        <v>241</v>
      </c>
      <c r="AA613" s="176">
        <v>3</v>
      </c>
      <c r="AB613" s="100">
        <v>1</v>
      </c>
      <c r="AC613" s="101">
        <v>13</v>
      </c>
      <c r="AD613" s="100">
        <v>0</v>
      </c>
      <c r="AE613" s="101">
        <v>4</v>
      </c>
      <c r="AF613" s="100">
        <v>1</v>
      </c>
      <c r="AG613" s="101">
        <v>6</v>
      </c>
      <c r="AH613" s="100">
        <v>1</v>
      </c>
      <c r="AI613" s="101">
        <v>11</v>
      </c>
      <c r="AJ613" s="175" t="s">
        <v>27</v>
      </c>
      <c r="AK613" s="176" t="s">
        <v>22</v>
      </c>
      <c r="AL613" s="184">
        <v>1</v>
      </c>
      <c r="AM613" s="101">
        <v>14</v>
      </c>
    </row>
    <row r="614" spans="1:39" ht="12.75" hidden="1">
      <c r="A614" s="39"/>
      <c r="B614" s="2"/>
      <c r="C614" s="66" t="s">
        <v>148</v>
      </c>
      <c r="D614" s="175" t="s">
        <v>269</v>
      </c>
      <c r="E614" s="176" t="s">
        <v>563</v>
      </c>
      <c r="F614" s="175" t="s">
        <v>259</v>
      </c>
      <c r="G614" s="176" t="s">
        <v>558</v>
      </c>
      <c r="H614" s="175" t="s">
        <v>259</v>
      </c>
      <c r="I614" s="176" t="s">
        <v>967</v>
      </c>
      <c r="J614" s="175" t="s">
        <v>260</v>
      </c>
      <c r="K614" s="176" t="s">
        <v>974</v>
      </c>
      <c r="L614" s="175" t="s">
        <v>241</v>
      </c>
      <c r="M614" s="176">
        <v>5.787</v>
      </c>
      <c r="N614" s="175" t="s">
        <v>241</v>
      </c>
      <c r="O614" s="176" t="s">
        <v>596</v>
      </c>
      <c r="P614" s="178" t="s">
        <v>382</v>
      </c>
      <c r="Q614" s="82">
        <v>6.236000000000001</v>
      </c>
      <c r="R614" s="175" t="s">
        <v>382</v>
      </c>
      <c r="S614" s="176">
        <v>3.293</v>
      </c>
      <c r="T614" s="175" t="s">
        <v>253</v>
      </c>
      <c r="U614" s="176" t="s">
        <v>607</v>
      </c>
      <c r="V614" s="175" t="s">
        <v>382</v>
      </c>
      <c r="W614" s="176">
        <v>15.009</v>
      </c>
      <c r="X614" s="175" t="s">
        <v>253</v>
      </c>
      <c r="Y614" s="176">
        <v>3.041</v>
      </c>
      <c r="Z614" s="175" t="s">
        <v>241</v>
      </c>
      <c r="AA614" s="176" t="s">
        <v>616</v>
      </c>
      <c r="AB614" s="175" t="s">
        <v>358</v>
      </c>
      <c r="AC614" s="176">
        <v>16.753000000000004</v>
      </c>
      <c r="AD614" s="100">
        <v>0</v>
      </c>
      <c r="AE614" s="101">
        <v>2.767</v>
      </c>
      <c r="AF614" s="95">
        <v>1.5</v>
      </c>
      <c r="AG614" s="176" t="s">
        <v>620</v>
      </c>
      <c r="AH614" s="175" t="s">
        <v>230</v>
      </c>
      <c r="AI614" s="176" t="s">
        <v>953</v>
      </c>
      <c r="AJ614" s="175" t="s">
        <v>399</v>
      </c>
      <c r="AK614" s="176" t="s">
        <v>947</v>
      </c>
      <c r="AL614" s="186">
        <v>6.5</v>
      </c>
      <c r="AM614" s="176" t="s">
        <v>628</v>
      </c>
    </row>
    <row r="615" spans="1:39" ht="51" hidden="1">
      <c r="A615" s="39" t="s">
        <v>194</v>
      </c>
      <c r="B615" s="243" t="s">
        <v>551</v>
      </c>
      <c r="C615" s="66" t="s">
        <v>360</v>
      </c>
      <c r="D615" s="175" t="s">
        <v>241</v>
      </c>
      <c r="E615" s="176" t="s">
        <v>241</v>
      </c>
      <c r="F615" s="175" t="s">
        <v>241</v>
      </c>
      <c r="G615" s="176" t="s">
        <v>552</v>
      </c>
      <c r="H615" s="175" t="s">
        <v>241</v>
      </c>
      <c r="I615" s="176" t="s">
        <v>241</v>
      </c>
      <c r="J615" s="175" t="s">
        <v>241</v>
      </c>
      <c r="K615" s="176" t="s">
        <v>18</v>
      </c>
      <c r="L615" s="175" t="s">
        <v>241</v>
      </c>
      <c r="M615" s="176" t="s">
        <v>241</v>
      </c>
      <c r="N615" s="175" t="s">
        <v>241</v>
      </c>
      <c r="O615" s="177" t="s">
        <v>241</v>
      </c>
      <c r="P615" s="178" t="s">
        <v>241</v>
      </c>
      <c r="Q615" s="176" t="s">
        <v>241</v>
      </c>
      <c r="R615" s="175" t="s">
        <v>241</v>
      </c>
      <c r="S615" s="176" t="s">
        <v>241</v>
      </c>
      <c r="T615" s="100">
        <v>0</v>
      </c>
      <c r="U615" s="180" t="s">
        <v>508</v>
      </c>
      <c r="V615" s="100">
        <v>0</v>
      </c>
      <c r="W615" s="180">
        <v>0</v>
      </c>
      <c r="X615" s="100">
        <v>0</v>
      </c>
      <c r="Y615" s="101">
        <v>0</v>
      </c>
      <c r="Z615" s="175" t="s">
        <v>241</v>
      </c>
      <c r="AA615" s="177" t="s">
        <v>462</v>
      </c>
      <c r="AB615" s="175" t="s">
        <v>241</v>
      </c>
      <c r="AC615" s="176" t="s">
        <v>178</v>
      </c>
      <c r="AD615" s="100">
        <v>0</v>
      </c>
      <c r="AE615" s="101">
        <v>0</v>
      </c>
      <c r="AF615" s="102">
        <v>0</v>
      </c>
      <c r="AG615" s="176" t="s">
        <v>241</v>
      </c>
      <c r="AH615" s="175" t="s">
        <v>238</v>
      </c>
      <c r="AI615" s="176" t="s">
        <v>241</v>
      </c>
      <c r="AJ615" s="181" t="s">
        <v>393</v>
      </c>
      <c r="AK615" s="176" t="s">
        <v>241</v>
      </c>
      <c r="AL615" s="184">
        <v>0</v>
      </c>
      <c r="AM615" s="101">
        <v>0</v>
      </c>
    </row>
    <row r="616" spans="1:39" ht="12.75" hidden="1">
      <c r="A616" s="39"/>
      <c r="B616" s="2"/>
      <c r="C616" s="66" t="s">
        <v>148</v>
      </c>
      <c r="D616" s="175" t="s">
        <v>241</v>
      </c>
      <c r="E616" s="176" t="s">
        <v>241</v>
      </c>
      <c r="F616" s="175" t="s">
        <v>241</v>
      </c>
      <c r="G616" s="176" t="s">
        <v>567</v>
      </c>
      <c r="H616" s="175" t="s">
        <v>241</v>
      </c>
      <c r="I616" s="176" t="s">
        <v>241</v>
      </c>
      <c r="J616" s="175" t="s">
        <v>241</v>
      </c>
      <c r="K616" s="176" t="s">
        <v>969</v>
      </c>
      <c r="L616" s="175" t="s">
        <v>241</v>
      </c>
      <c r="M616" s="176" t="s">
        <v>241</v>
      </c>
      <c r="N616" s="175" t="s">
        <v>241</v>
      </c>
      <c r="O616" s="176" t="s">
        <v>241</v>
      </c>
      <c r="P616" s="178" t="s">
        <v>241</v>
      </c>
      <c r="Q616" s="176" t="s">
        <v>241</v>
      </c>
      <c r="R616" s="175" t="s">
        <v>241</v>
      </c>
      <c r="S616" s="176" t="s">
        <v>241</v>
      </c>
      <c r="T616" s="100">
        <v>0</v>
      </c>
      <c r="U616" s="101">
        <v>2.755</v>
      </c>
      <c r="V616" s="100">
        <v>0</v>
      </c>
      <c r="W616" s="101">
        <v>0</v>
      </c>
      <c r="X616" s="100">
        <v>0</v>
      </c>
      <c r="Y616" s="101">
        <v>0</v>
      </c>
      <c r="Z616" s="175" t="s">
        <v>241</v>
      </c>
      <c r="AA616" s="176">
        <v>0.118</v>
      </c>
      <c r="AB616" s="175" t="s">
        <v>241</v>
      </c>
      <c r="AC616" s="176" t="s">
        <v>951</v>
      </c>
      <c r="AD616" s="100">
        <v>0</v>
      </c>
      <c r="AE616" s="101">
        <v>0</v>
      </c>
      <c r="AF616" s="102">
        <v>0</v>
      </c>
      <c r="AG616" s="176" t="s">
        <v>241</v>
      </c>
      <c r="AH616" s="175" t="s">
        <v>253</v>
      </c>
      <c r="AI616" s="176" t="s">
        <v>241</v>
      </c>
      <c r="AJ616" s="175" t="s">
        <v>394</v>
      </c>
      <c r="AK616" s="176" t="s">
        <v>241</v>
      </c>
      <c r="AL616" s="184">
        <v>0</v>
      </c>
      <c r="AM616" s="101">
        <v>0</v>
      </c>
    </row>
    <row r="617" spans="1:39" ht="12.75" hidden="1">
      <c r="A617" s="51" t="s">
        <v>196</v>
      </c>
      <c r="B617" s="3" t="s">
        <v>197</v>
      </c>
      <c r="C617" s="22" t="s">
        <v>148</v>
      </c>
      <c r="D617" s="175" t="s">
        <v>241</v>
      </c>
      <c r="E617" s="82">
        <v>45.03</v>
      </c>
      <c r="F617" s="175" t="s">
        <v>241</v>
      </c>
      <c r="G617" s="176">
        <v>22.842</v>
      </c>
      <c r="H617" s="175" t="s">
        <v>241</v>
      </c>
      <c r="I617" s="176">
        <v>21.226000000000003</v>
      </c>
      <c r="J617" s="175" t="s">
        <v>241</v>
      </c>
      <c r="K617" s="176">
        <v>28.557000000000002</v>
      </c>
      <c r="L617" s="175" t="s">
        <v>241</v>
      </c>
      <c r="M617" s="176" t="s">
        <v>964</v>
      </c>
      <c r="N617" s="175" t="s">
        <v>241</v>
      </c>
      <c r="O617" s="176">
        <v>7.893</v>
      </c>
      <c r="P617" s="175" t="s">
        <v>241</v>
      </c>
      <c r="Q617" s="179">
        <v>9.171</v>
      </c>
      <c r="R617" s="175" t="s">
        <v>241</v>
      </c>
      <c r="S617" s="176">
        <v>7.7989999999999995</v>
      </c>
      <c r="T617" s="100">
        <v>0</v>
      </c>
      <c r="U617" s="101">
        <v>8.953999999999999</v>
      </c>
      <c r="V617" s="100">
        <v>0</v>
      </c>
      <c r="W617" s="101">
        <v>10.465</v>
      </c>
      <c r="X617" s="100">
        <v>0</v>
      </c>
      <c r="Y617" s="101">
        <v>7.324</v>
      </c>
      <c r="Z617" s="175" t="s">
        <v>241</v>
      </c>
      <c r="AA617" s="176">
        <v>9.675</v>
      </c>
      <c r="AB617" s="100">
        <v>0</v>
      </c>
      <c r="AC617" s="101">
        <v>8.484</v>
      </c>
      <c r="AD617" s="100">
        <v>0</v>
      </c>
      <c r="AE617" s="101">
        <v>9.64</v>
      </c>
      <c r="AF617" s="100">
        <v>0</v>
      </c>
      <c r="AG617" s="101">
        <v>10.251000000000001</v>
      </c>
      <c r="AH617" s="100">
        <v>0</v>
      </c>
      <c r="AI617" s="101">
        <v>10.518</v>
      </c>
      <c r="AJ617" s="175" t="s">
        <v>398</v>
      </c>
      <c r="AK617" s="176">
        <v>16.947</v>
      </c>
      <c r="AL617" s="178" t="s">
        <v>401</v>
      </c>
      <c r="AM617" s="176">
        <v>22.058999999999997</v>
      </c>
    </row>
    <row r="618" spans="1:39" ht="13.5" thickBot="1">
      <c r="A618" s="50"/>
      <c r="B618" s="187" t="s">
        <v>201</v>
      </c>
      <c r="C618" s="188" t="s">
        <v>148</v>
      </c>
      <c r="D618" s="189">
        <f>D564+D566+D568+D570+D572+D574+D576+D578+D580+D582+D584+D586+D588+D590+D592+D594+D596+D598+D600+D602+D604+D606+D608+D610+D612+D614+D616+D617</f>
        <v>513.336</v>
      </c>
      <c r="E618" s="190" t="s">
        <v>564</v>
      </c>
      <c r="F618" s="191">
        <f aca="true" t="shared" si="12" ref="F618:AK618">F564+F566+F568+F570+F572+F574+F576+F578+F580+F582+F584+F586+F588+F590+F592+F594+F596+F598+F600+F602+F604+F606+F608+F610+F612+F614+F616+F617</f>
        <v>129</v>
      </c>
      <c r="G618" s="89">
        <f t="shared" si="12"/>
        <v>607.6179999999999</v>
      </c>
      <c r="H618" s="192">
        <f t="shared" si="12"/>
        <v>57.083</v>
      </c>
      <c r="I618" s="89">
        <f t="shared" si="12"/>
        <v>605.6800000000002</v>
      </c>
      <c r="J618" s="192">
        <f t="shared" si="12"/>
        <v>481.72999999999996</v>
      </c>
      <c r="K618" s="89">
        <f t="shared" si="12"/>
        <v>1513.8890000000004</v>
      </c>
      <c r="L618" s="192">
        <f t="shared" si="12"/>
        <v>39.811</v>
      </c>
      <c r="M618" s="89">
        <f t="shared" si="12"/>
        <v>150.803</v>
      </c>
      <c r="N618" s="192">
        <f t="shared" si="12"/>
        <v>81.22</v>
      </c>
      <c r="O618" s="89">
        <f t="shared" si="12"/>
        <v>137.4</v>
      </c>
      <c r="P618" s="192">
        <f t="shared" si="12"/>
        <v>96.254</v>
      </c>
      <c r="Q618" s="89">
        <f t="shared" si="12"/>
        <v>36.412</v>
      </c>
      <c r="R618" s="192">
        <f t="shared" si="12"/>
        <v>28.663999999999998</v>
      </c>
      <c r="S618" s="89">
        <f t="shared" si="12"/>
        <v>31.613</v>
      </c>
      <c r="T618" s="192">
        <f t="shared" si="12"/>
        <v>251.464</v>
      </c>
      <c r="U618" s="89">
        <f t="shared" si="12"/>
        <v>312.85900000000004</v>
      </c>
      <c r="V618" s="192">
        <f t="shared" si="12"/>
        <v>131.431</v>
      </c>
      <c r="W618" s="89">
        <f t="shared" si="12"/>
        <v>121.13900000000001</v>
      </c>
      <c r="X618" s="192">
        <f t="shared" si="12"/>
        <v>157.504</v>
      </c>
      <c r="Y618" s="89">
        <f t="shared" si="12"/>
        <v>198.46300000000002</v>
      </c>
      <c r="Z618" s="192">
        <f t="shared" si="12"/>
        <v>325.597</v>
      </c>
      <c r="AA618" s="89">
        <f t="shared" si="12"/>
        <v>88.696</v>
      </c>
      <c r="AB618" s="192">
        <f t="shared" si="12"/>
        <v>217.51399999999998</v>
      </c>
      <c r="AC618" s="89">
        <f t="shared" si="12"/>
        <v>414.7480000000001</v>
      </c>
      <c r="AD618" s="192">
        <f t="shared" si="12"/>
        <v>39.912</v>
      </c>
      <c r="AE618" s="89">
        <f t="shared" si="12"/>
        <v>75.102</v>
      </c>
      <c r="AF618" s="192">
        <f t="shared" si="12"/>
        <v>7.224</v>
      </c>
      <c r="AG618" s="89">
        <f t="shared" si="12"/>
        <v>89.40000000000002</v>
      </c>
      <c r="AH618" s="192">
        <f t="shared" si="12"/>
        <v>51.083999999999996</v>
      </c>
      <c r="AI618" s="89">
        <f t="shared" si="12"/>
        <v>94.911</v>
      </c>
      <c r="AJ618" s="192">
        <f t="shared" si="12"/>
        <v>213.595</v>
      </c>
      <c r="AK618" s="89">
        <f t="shared" si="12"/>
        <v>128.39600000000002</v>
      </c>
      <c r="AL618" s="193">
        <f>AL564+AL566+AL568+AL570+AL572+AL574+AL576+AL578+AL580+AL582+AL584+AL586+AL588+AL590+AL592+AL594+AL596+AL598+AL600+AL602+AL604+AL606+AL608+AL610+AL612+AL614+AL616+89.324</f>
        <v>270.58</v>
      </c>
      <c r="AM618" s="89">
        <f>AM564+AM566+AM568+AM570+AM572+AM574+AM576+AM578+AM580+AM582+AM584+AM586+AM588+AM590+AM592+AM594+AM596+AM598+AM600+AM602+AM604+AM606+AM608+AM610+AM612+AM614+AM616+AM617</f>
        <v>286.73699999999997</v>
      </c>
    </row>
    <row r="619" spans="1:39" ht="12.75">
      <c r="A619" s="55"/>
      <c r="B619" s="56"/>
      <c r="C619" s="41"/>
      <c r="D619" s="6"/>
      <c r="E619" s="6"/>
      <c r="F619" s="42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  <c r="AL619" s="33"/>
      <c r="AM619" s="33"/>
    </row>
    <row r="621" spans="1:57" ht="12.75">
      <c r="A621" s="299" t="s">
        <v>1012</v>
      </c>
      <c r="B621" s="299"/>
      <c r="C621" s="299"/>
      <c r="D621" s="6"/>
      <c r="E621" s="6"/>
      <c r="F621" s="42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  <c r="AL621" s="33"/>
      <c r="AM621" s="33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</row>
    <row r="622" spans="1:57" ht="12.75">
      <c r="A622" s="300" t="s">
        <v>1016</v>
      </c>
      <c r="B622" s="300"/>
      <c r="C622" s="300"/>
      <c r="D622" s="6"/>
      <c r="E622" s="6"/>
      <c r="F622" s="42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  <c r="AL622" s="33"/>
      <c r="AM622" s="33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</row>
    <row r="623" spans="1:57" ht="12.75">
      <c r="A623" s="277" t="s">
        <v>1016</v>
      </c>
      <c r="B623" s="277"/>
      <c r="C623" s="277"/>
      <c r="D623" s="7"/>
      <c r="E623" s="7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15"/>
      <c r="AI623" s="15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</row>
    <row r="624" spans="1:57" ht="18">
      <c r="A624" s="298" t="s">
        <v>1015</v>
      </c>
      <c r="B624" s="298"/>
      <c r="C624" s="298"/>
      <c r="D624" s="298"/>
      <c r="E624" s="298"/>
      <c r="F624" s="298"/>
      <c r="G624" s="298"/>
      <c r="H624" s="298"/>
      <c r="I624" s="298"/>
      <c r="J624" s="298"/>
      <c r="K624" s="298"/>
      <c r="L624" s="40"/>
      <c r="M624" s="40"/>
      <c r="N624" s="40"/>
      <c r="O624" s="40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15"/>
      <c r="AI624" s="15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</row>
    <row r="625" spans="1:57" ht="16.5" thickBot="1">
      <c r="A625" s="279" t="s">
        <v>1019</v>
      </c>
      <c r="B625" s="279"/>
      <c r="C625" s="279"/>
      <c r="D625" s="7"/>
      <c r="E625" s="7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15"/>
      <c r="AI625" s="15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</row>
    <row r="626" spans="1:57" ht="13.5" thickBot="1">
      <c r="A626" s="280" t="s">
        <v>0</v>
      </c>
      <c r="B626" s="281" t="s">
        <v>2</v>
      </c>
      <c r="C626" s="282" t="s">
        <v>3</v>
      </c>
      <c r="D626" s="275" t="s">
        <v>131</v>
      </c>
      <c r="E626" s="276"/>
      <c r="F626" s="275" t="s">
        <v>132</v>
      </c>
      <c r="G626" s="276"/>
      <c r="H626" s="275" t="s">
        <v>133</v>
      </c>
      <c r="I626" s="276"/>
      <c r="J626" s="275" t="s">
        <v>134</v>
      </c>
      <c r="K626" s="276"/>
      <c r="L626" s="275" t="s">
        <v>135</v>
      </c>
      <c r="M626" s="276"/>
      <c r="N626" s="275" t="s">
        <v>136</v>
      </c>
      <c r="O626" s="276"/>
      <c r="P626" s="275" t="s">
        <v>137</v>
      </c>
      <c r="Q626" s="276"/>
      <c r="R626" s="275" t="s">
        <v>138</v>
      </c>
      <c r="S626" s="276"/>
      <c r="T626" s="275" t="s">
        <v>139</v>
      </c>
      <c r="U626" s="276"/>
      <c r="V626" s="275" t="s">
        <v>140</v>
      </c>
      <c r="W626" s="276"/>
      <c r="X626" s="275" t="s">
        <v>141</v>
      </c>
      <c r="Y626" s="276"/>
      <c r="Z626" s="275" t="s">
        <v>99</v>
      </c>
      <c r="AA626" s="276"/>
      <c r="AB626" s="275" t="s">
        <v>100</v>
      </c>
      <c r="AC626" s="276"/>
      <c r="AD626" s="275" t="s">
        <v>101</v>
      </c>
      <c r="AE626" s="276"/>
      <c r="AF626" s="275" t="s">
        <v>102</v>
      </c>
      <c r="AG626" s="276"/>
      <c r="AH626" s="275" t="s">
        <v>105</v>
      </c>
      <c r="AI626" s="297"/>
      <c r="AJ626" s="275" t="s">
        <v>107</v>
      </c>
      <c r="AK626" s="276"/>
      <c r="AL626" s="275" t="s">
        <v>109</v>
      </c>
      <c r="AM626" s="276"/>
      <c r="AN626" s="275" t="s">
        <v>111</v>
      </c>
      <c r="AO626" s="276"/>
      <c r="AP626" s="275" t="s">
        <v>112</v>
      </c>
      <c r="AQ626" s="276"/>
      <c r="AR626" s="275" t="s">
        <v>114</v>
      </c>
      <c r="AS626" s="276"/>
      <c r="AT626" s="275" t="s">
        <v>117</v>
      </c>
      <c r="AU626" s="276"/>
      <c r="AV626" s="275" t="s">
        <v>119</v>
      </c>
      <c r="AW626" s="276"/>
      <c r="AX626" s="275" t="s">
        <v>123</v>
      </c>
      <c r="AY626" s="276"/>
      <c r="AZ626" s="275" t="s">
        <v>124</v>
      </c>
      <c r="BA626" s="276"/>
      <c r="BB626" s="275" t="s">
        <v>125</v>
      </c>
      <c r="BC626" s="276"/>
      <c r="BD626" s="293" t="s">
        <v>126</v>
      </c>
      <c r="BE626" s="294"/>
    </row>
    <row r="627" spans="1:57" ht="12.75">
      <c r="A627" s="280"/>
      <c r="B627" s="281"/>
      <c r="C627" s="282"/>
      <c r="D627" s="127" t="s">
        <v>25</v>
      </c>
      <c r="E627" s="128"/>
      <c r="F627" s="127" t="s">
        <v>25</v>
      </c>
      <c r="G627" s="128"/>
      <c r="H627" s="127" t="s">
        <v>25</v>
      </c>
      <c r="I627" s="128"/>
      <c r="J627" s="127" t="s">
        <v>25</v>
      </c>
      <c r="K627" s="128"/>
      <c r="L627" s="127" t="s">
        <v>25</v>
      </c>
      <c r="M627" s="128"/>
      <c r="N627" s="127" t="s">
        <v>25</v>
      </c>
      <c r="O627" s="128"/>
      <c r="P627" s="127" t="s">
        <v>25</v>
      </c>
      <c r="Q627" s="128"/>
      <c r="R627" s="127" t="s">
        <v>25</v>
      </c>
      <c r="S627" s="128"/>
      <c r="T627" s="127" t="s">
        <v>25</v>
      </c>
      <c r="U627" s="128"/>
      <c r="V627" s="127" t="s">
        <v>25</v>
      </c>
      <c r="W627" s="128"/>
      <c r="X627" s="127" t="s">
        <v>25</v>
      </c>
      <c r="Y627" s="128"/>
      <c r="Z627" s="127" t="s">
        <v>25</v>
      </c>
      <c r="AA627" s="128"/>
      <c r="AB627" s="127" t="s">
        <v>25</v>
      </c>
      <c r="AC627" s="128"/>
      <c r="AD627" s="127" t="s">
        <v>25</v>
      </c>
      <c r="AE627" s="128"/>
      <c r="AF627" s="127" t="s">
        <v>25</v>
      </c>
      <c r="AG627" s="128"/>
      <c r="AH627" s="127" t="s">
        <v>25</v>
      </c>
      <c r="AI627" s="160"/>
      <c r="AJ627" s="127" t="s">
        <v>25</v>
      </c>
      <c r="AK627" s="128"/>
      <c r="AL627" s="127" t="s">
        <v>25</v>
      </c>
      <c r="AM627" s="128"/>
      <c r="AN627" s="127" t="s">
        <v>25</v>
      </c>
      <c r="AO627" s="128"/>
      <c r="AP627" s="127" t="s">
        <v>25</v>
      </c>
      <c r="AQ627" s="128"/>
      <c r="AR627" s="127" t="s">
        <v>25</v>
      </c>
      <c r="AS627" s="128"/>
      <c r="AT627" s="127" t="s">
        <v>25</v>
      </c>
      <c r="AU627" s="128"/>
      <c r="AV627" s="127" t="s">
        <v>25</v>
      </c>
      <c r="AW627" s="128"/>
      <c r="AX627" s="127" t="s">
        <v>25</v>
      </c>
      <c r="AY627" s="128"/>
      <c r="AZ627" s="127" t="s">
        <v>25</v>
      </c>
      <c r="BA627" s="128"/>
      <c r="BB627" s="127" t="s">
        <v>25</v>
      </c>
      <c r="BC627" s="128"/>
      <c r="BD627" s="127" t="s">
        <v>25</v>
      </c>
      <c r="BE627" s="205"/>
    </row>
    <row r="628" spans="1:57" ht="25.5">
      <c r="A628" s="14" t="s">
        <v>27</v>
      </c>
      <c r="B628" s="9" t="s">
        <v>26</v>
      </c>
      <c r="C628" s="10"/>
      <c r="D628" s="67" t="s">
        <v>431</v>
      </c>
      <c r="E628" s="128" t="s">
        <v>843</v>
      </c>
      <c r="F628" s="67" t="s">
        <v>431</v>
      </c>
      <c r="G628" s="128" t="s">
        <v>843</v>
      </c>
      <c r="H628" s="67" t="s">
        <v>431</v>
      </c>
      <c r="I628" s="128" t="s">
        <v>843</v>
      </c>
      <c r="J628" s="67" t="s">
        <v>431</v>
      </c>
      <c r="K628" s="128" t="s">
        <v>843</v>
      </c>
      <c r="L628" s="67" t="s">
        <v>431</v>
      </c>
      <c r="M628" s="128" t="s">
        <v>843</v>
      </c>
      <c r="N628" s="67" t="s">
        <v>431</v>
      </c>
      <c r="O628" s="128" t="s">
        <v>843</v>
      </c>
      <c r="P628" s="67" t="s">
        <v>431</v>
      </c>
      <c r="Q628" s="128" t="s">
        <v>843</v>
      </c>
      <c r="R628" s="67" t="s">
        <v>431</v>
      </c>
      <c r="S628" s="128" t="s">
        <v>843</v>
      </c>
      <c r="T628" s="67" t="s">
        <v>431</v>
      </c>
      <c r="U628" s="128" t="s">
        <v>843</v>
      </c>
      <c r="V628" s="67" t="s">
        <v>431</v>
      </c>
      <c r="W628" s="128" t="s">
        <v>843</v>
      </c>
      <c r="X628" s="67" t="s">
        <v>431</v>
      </c>
      <c r="Y628" s="128" t="s">
        <v>843</v>
      </c>
      <c r="Z628" s="67" t="s">
        <v>431</v>
      </c>
      <c r="AA628" s="128" t="s">
        <v>843</v>
      </c>
      <c r="AB628" s="67" t="s">
        <v>431</v>
      </c>
      <c r="AC628" s="128" t="s">
        <v>843</v>
      </c>
      <c r="AD628" s="67" t="s">
        <v>431</v>
      </c>
      <c r="AE628" s="128" t="s">
        <v>843</v>
      </c>
      <c r="AF628" s="67" t="s">
        <v>431</v>
      </c>
      <c r="AG628" s="128" t="s">
        <v>843</v>
      </c>
      <c r="AH628" s="67" t="s">
        <v>431</v>
      </c>
      <c r="AI628" s="128" t="s">
        <v>843</v>
      </c>
      <c r="AJ628" s="67" t="s">
        <v>431</v>
      </c>
      <c r="AK628" s="128" t="s">
        <v>843</v>
      </c>
      <c r="AL628" s="67" t="s">
        <v>431</v>
      </c>
      <c r="AM628" s="128" t="s">
        <v>843</v>
      </c>
      <c r="AN628" s="67" t="s">
        <v>431</v>
      </c>
      <c r="AO628" s="128" t="s">
        <v>843</v>
      </c>
      <c r="AP628" s="67" t="s">
        <v>431</v>
      </c>
      <c r="AQ628" s="128" t="s">
        <v>843</v>
      </c>
      <c r="AR628" s="67" t="s">
        <v>431</v>
      </c>
      <c r="AS628" s="128" t="s">
        <v>843</v>
      </c>
      <c r="AT628" s="67" t="s">
        <v>431</v>
      </c>
      <c r="AU628" s="128" t="s">
        <v>843</v>
      </c>
      <c r="AV628" s="67" t="s">
        <v>431</v>
      </c>
      <c r="AW628" s="128" t="s">
        <v>843</v>
      </c>
      <c r="AX628" s="67" t="s">
        <v>431</v>
      </c>
      <c r="AY628" s="128" t="s">
        <v>843</v>
      </c>
      <c r="AZ628" s="67" t="s">
        <v>431</v>
      </c>
      <c r="BA628" s="128" t="s">
        <v>843</v>
      </c>
      <c r="BB628" s="67" t="s">
        <v>431</v>
      </c>
      <c r="BC628" s="128" t="s">
        <v>843</v>
      </c>
      <c r="BD628" s="67" t="s">
        <v>431</v>
      </c>
      <c r="BE628" s="128" t="s">
        <v>522</v>
      </c>
    </row>
    <row r="629" spans="1:57" ht="12.75">
      <c r="A629" s="11" t="s">
        <v>6</v>
      </c>
      <c r="B629" s="46" t="s">
        <v>28</v>
      </c>
      <c r="C629" s="63" t="s">
        <v>29</v>
      </c>
      <c r="D629" s="93">
        <v>1963</v>
      </c>
      <c r="E629" s="96"/>
      <c r="F629" s="93">
        <v>1963</v>
      </c>
      <c r="G629" s="96"/>
      <c r="H629" s="93">
        <v>1966</v>
      </c>
      <c r="I629" s="96"/>
      <c r="J629" s="93">
        <v>1965</v>
      </c>
      <c r="K629" s="96"/>
      <c r="L629" s="93">
        <v>1964</v>
      </c>
      <c r="M629" s="96"/>
      <c r="N629" s="93">
        <v>1964</v>
      </c>
      <c r="O629" s="96"/>
      <c r="P629" s="93">
        <v>1965</v>
      </c>
      <c r="Q629" s="96"/>
      <c r="R629" s="93">
        <v>1964</v>
      </c>
      <c r="S629" s="96"/>
      <c r="T629" s="93">
        <v>1964</v>
      </c>
      <c r="U629" s="96"/>
      <c r="V629" s="93">
        <v>1964</v>
      </c>
      <c r="W629" s="96"/>
      <c r="X629" s="93">
        <v>1964</v>
      </c>
      <c r="Y629" s="96"/>
      <c r="Z629" s="93">
        <v>1955</v>
      </c>
      <c r="AA629" s="96"/>
      <c r="AB629" s="93">
        <v>1963</v>
      </c>
      <c r="AC629" s="96"/>
      <c r="AD629" s="93">
        <v>1957</v>
      </c>
      <c r="AE629" s="96"/>
      <c r="AF629" s="93">
        <v>1958</v>
      </c>
      <c r="AG629" s="96"/>
      <c r="AH629" s="93">
        <v>1951</v>
      </c>
      <c r="AI629" s="22"/>
      <c r="AJ629" s="93">
        <v>1951</v>
      </c>
      <c r="AK629" s="96"/>
      <c r="AL629" s="93">
        <v>1950</v>
      </c>
      <c r="AM629" s="96"/>
      <c r="AN629" s="93">
        <v>1950</v>
      </c>
      <c r="AO629" s="96"/>
      <c r="AP629" s="93">
        <v>1961</v>
      </c>
      <c r="AQ629" s="96"/>
      <c r="AR629" s="93">
        <v>1960</v>
      </c>
      <c r="AS629" s="96"/>
      <c r="AT629" s="93">
        <v>1967</v>
      </c>
      <c r="AU629" s="96"/>
      <c r="AV629" s="93">
        <v>1975</v>
      </c>
      <c r="AW629" s="96"/>
      <c r="AX629" s="93">
        <v>1961</v>
      </c>
      <c r="AY629" s="96"/>
      <c r="AZ629" s="93">
        <v>1950</v>
      </c>
      <c r="BA629" s="96"/>
      <c r="BB629" s="93">
        <v>1964</v>
      </c>
      <c r="BC629" s="96"/>
      <c r="BD629" s="141">
        <v>1959</v>
      </c>
      <c r="BE629" s="96"/>
    </row>
    <row r="630" spans="1:57" ht="12.75">
      <c r="A630" s="11" t="s">
        <v>7</v>
      </c>
      <c r="B630" s="46" t="s">
        <v>30</v>
      </c>
      <c r="C630" s="63" t="s">
        <v>5</v>
      </c>
      <c r="D630" s="93">
        <v>4182</v>
      </c>
      <c r="E630" s="96"/>
      <c r="F630" s="93">
        <v>3429.61</v>
      </c>
      <c r="G630" s="96"/>
      <c r="H630" s="93">
        <v>4401.82</v>
      </c>
      <c r="I630" s="96"/>
      <c r="J630" s="93">
        <v>4163.21</v>
      </c>
      <c r="K630" s="96"/>
      <c r="L630" s="93">
        <v>4172.65</v>
      </c>
      <c r="M630" s="96"/>
      <c r="N630" s="93">
        <v>4148.77</v>
      </c>
      <c r="O630" s="96"/>
      <c r="P630" s="93">
        <v>4191.39</v>
      </c>
      <c r="Q630" s="96"/>
      <c r="R630" s="93">
        <v>4136.78</v>
      </c>
      <c r="S630" s="96"/>
      <c r="T630" s="93">
        <v>4167.04</v>
      </c>
      <c r="U630" s="96"/>
      <c r="V630" s="93">
        <v>4108.53</v>
      </c>
      <c r="W630" s="96"/>
      <c r="X630" s="93">
        <v>4415.31</v>
      </c>
      <c r="Y630" s="96"/>
      <c r="Z630" s="93">
        <v>1582.1</v>
      </c>
      <c r="AA630" s="96"/>
      <c r="AB630" s="93">
        <v>2021.9</v>
      </c>
      <c r="AC630" s="96"/>
      <c r="AD630" s="93">
        <v>2295</v>
      </c>
      <c r="AE630" s="96"/>
      <c r="AF630" s="93">
        <v>4363</v>
      </c>
      <c r="AG630" s="96"/>
      <c r="AH630" s="93">
        <v>2215.5</v>
      </c>
      <c r="AI630" s="22"/>
      <c r="AJ630" s="93">
        <v>2201.6</v>
      </c>
      <c r="AK630" s="96"/>
      <c r="AL630" s="93">
        <v>2738.25</v>
      </c>
      <c r="AM630" s="96"/>
      <c r="AN630" s="93">
        <v>1795.8</v>
      </c>
      <c r="AO630" s="96"/>
      <c r="AP630" s="93">
        <v>3460.65</v>
      </c>
      <c r="AQ630" s="96"/>
      <c r="AR630" s="93">
        <v>2508.11</v>
      </c>
      <c r="AS630" s="96"/>
      <c r="AT630" s="93">
        <v>1885.8</v>
      </c>
      <c r="AU630" s="96"/>
      <c r="AV630" s="93">
        <v>6971.1</v>
      </c>
      <c r="AW630" s="96"/>
      <c r="AX630" s="93">
        <v>1649.11</v>
      </c>
      <c r="AY630" s="96"/>
      <c r="AZ630" s="93">
        <v>2397</v>
      </c>
      <c r="BA630" s="96"/>
      <c r="BB630" s="93">
        <v>5355.39</v>
      </c>
      <c r="BC630" s="96"/>
      <c r="BD630" s="141">
        <v>4288.46</v>
      </c>
      <c r="BE630" s="96"/>
    </row>
    <row r="631" spans="1:57" ht="12.75">
      <c r="A631" s="11" t="s">
        <v>8</v>
      </c>
      <c r="B631" s="47" t="s">
        <v>31</v>
      </c>
      <c r="C631" s="63"/>
      <c r="D631" s="94"/>
      <c r="E631" s="97"/>
      <c r="F631" s="94"/>
      <c r="G631" s="97"/>
      <c r="H631" s="94"/>
      <c r="I631" s="97"/>
      <c r="J631" s="94"/>
      <c r="K631" s="97"/>
      <c r="L631" s="94"/>
      <c r="M631" s="97"/>
      <c r="N631" s="94"/>
      <c r="O631" s="97"/>
      <c r="P631" s="94"/>
      <c r="Q631" s="97"/>
      <c r="R631" s="94"/>
      <c r="S631" s="97"/>
      <c r="T631" s="94"/>
      <c r="U631" s="97"/>
      <c r="V631" s="94"/>
      <c r="W631" s="97"/>
      <c r="X631" s="94"/>
      <c r="Y631" s="97"/>
      <c r="Z631" s="168"/>
      <c r="AA631" s="169"/>
      <c r="AB631" s="94"/>
      <c r="AC631" s="97"/>
      <c r="AD631" s="94"/>
      <c r="AE631" s="97"/>
      <c r="AF631" s="94"/>
      <c r="AG631" s="97"/>
      <c r="AH631" s="122"/>
      <c r="AI631" s="23"/>
      <c r="AJ631" s="94"/>
      <c r="AK631" s="97"/>
      <c r="AL631" s="94"/>
      <c r="AM631" s="97"/>
      <c r="AN631" s="94"/>
      <c r="AO631" s="97"/>
      <c r="AP631" s="94"/>
      <c r="AQ631" s="97"/>
      <c r="AR631" s="94"/>
      <c r="AS631" s="97"/>
      <c r="AT631" s="94"/>
      <c r="AU631" s="97"/>
      <c r="AV631" s="94"/>
      <c r="AW631" s="97"/>
      <c r="AX631" s="94"/>
      <c r="AY631" s="97"/>
      <c r="AZ631" s="94"/>
      <c r="BA631" s="97"/>
      <c r="BB631" s="94"/>
      <c r="BC631" s="97"/>
      <c r="BD631" s="182"/>
      <c r="BE631" s="97"/>
    </row>
    <row r="632" spans="1:57" ht="12.75">
      <c r="A632" s="11"/>
      <c r="B632" s="47" t="s">
        <v>145</v>
      </c>
      <c r="C632" s="63"/>
      <c r="D632" s="94"/>
      <c r="E632" s="97"/>
      <c r="F632" s="94"/>
      <c r="G632" s="97"/>
      <c r="H632" s="94"/>
      <c r="I632" s="97"/>
      <c r="J632" s="94"/>
      <c r="K632" s="97"/>
      <c r="L632" s="94"/>
      <c r="M632" s="97"/>
      <c r="N632" s="94"/>
      <c r="O632" s="97"/>
      <c r="P632" s="94"/>
      <c r="Q632" s="97"/>
      <c r="R632" s="94"/>
      <c r="S632" s="97"/>
      <c r="T632" s="94"/>
      <c r="U632" s="97"/>
      <c r="V632" s="94"/>
      <c r="W632" s="97"/>
      <c r="X632" s="94"/>
      <c r="Y632" s="97"/>
      <c r="Z632" s="168"/>
      <c r="AA632" s="169"/>
      <c r="AB632" s="94"/>
      <c r="AC632" s="97"/>
      <c r="AD632" s="94"/>
      <c r="AE632" s="97"/>
      <c r="AF632" s="94"/>
      <c r="AG632" s="97"/>
      <c r="AH632" s="122"/>
      <c r="AI632" s="23"/>
      <c r="AJ632" s="94"/>
      <c r="AK632" s="97"/>
      <c r="AL632" s="94"/>
      <c r="AM632" s="97"/>
      <c r="AN632" s="94"/>
      <c r="AO632" s="97"/>
      <c r="AP632" s="94"/>
      <c r="AQ632" s="97"/>
      <c r="AR632" s="94"/>
      <c r="AS632" s="97"/>
      <c r="AT632" s="94"/>
      <c r="AU632" s="97"/>
      <c r="AV632" s="94"/>
      <c r="AW632" s="97"/>
      <c r="AX632" s="94"/>
      <c r="AY632" s="97"/>
      <c r="AZ632" s="94"/>
      <c r="BA632" s="97"/>
      <c r="BB632" s="94"/>
      <c r="BC632" s="97"/>
      <c r="BD632" s="182"/>
      <c r="BE632" s="97"/>
    </row>
    <row r="633" spans="1:57" ht="12.75">
      <c r="A633" s="11" t="s">
        <v>10</v>
      </c>
      <c r="B633" s="46" t="s">
        <v>217</v>
      </c>
      <c r="C633" s="63" t="s">
        <v>4</v>
      </c>
      <c r="D633" s="122">
        <v>64.598</v>
      </c>
      <c r="E633" s="123"/>
      <c r="F633" s="122">
        <v>336.483</v>
      </c>
      <c r="G633" s="123"/>
      <c r="H633" s="122">
        <v>196.134</v>
      </c>
      <c r="I633" s="123"/>
      <c r="J633" s="122">
        <v>373.027</v>
      </c>
      <c r="K633" s="123"/>
      <c r="L633" s="122">
        <v>375.657</v>
      </c>
      <c r="M633" s="123"/>
      <c r="N633" s="172">
        <v>-127.354</v>
      </c>
      <c r="O633" s="173"/>
      <c r="P633" s="122">
        <v>94.739</v>
      </c>
      <c r="Q633" s="123"/>
      <c r="R633" s="172">
        <v>-158.07</v>
      </c>
      <c r="S633" s="173"/>
      <c r="T633" s="172">
        <v>-48.947</v>
      </c>
      <c r="U633" s="173"/>
      <c r="V633" s="172">
        <v>-1180.061</v>
      </c>
      <c r="W633" s="173"/>
      <c r="X633" s="122">
        <v>146.362</v>
      </c>
      <c r="Y633" s="123"/>
      <c r="Z633" s="172">
        <v>-109.252</v>
      </c>
      <c r="AA633" s="173"/>
      <c r="AB633" s="172">
        <v>-133.272</v>
      </c>
      <c r="AC633" s="173"/>
      <c r="AD633" s="172">
        <v>-713.758</v>
      </c>
      <c r="AE633" s="173"/>
      <c r="AF633" s="122">
        <v>-54.098</v>
      </c>
      <c r="AG633" s="123"/>
      <c r="AH633" s="172">
        <v>-77.925</v>
      </c>
      <c r="AI633" s="31"/>
      <c r="AJ633" s="172">
        <v>-56.714</v>
      </c>
      <c r="AK633" s="173"/>
      <c r="AL633" s="172">
        <v>-592.598</v>
      </c>
      <c r="AM633" s="173"/>
      <c r="AN633" s="172">
        <v>-148.164</v>
      </c>
      <c r="AO633" s="173"/>
      <c r="AP633" s="172">
        <v>-102.953</v>
      </c>
      <c r="AQ633" s="173"/>
      <c r="AR633" s="122">
        <v>269.456</v>
      </c>
      <c r="AS633" s="123"/>
      <c r="AT633" s="172">
        <v>-891.287</v>
      </c>
      <c r="AU633" s="173"/>
      <c r="AV633" s="122">
        <v>527.162</v>
      </c>
      <c r="AW633" s="123"/>
      <c r="AX633" s="172">
        <v>-185.429</v>
      </c>
      <c r="AY633" s="173"/>
      <c r="AZ633" s="172">
        <v>-52.802</v>
      </c>
      <c r="BA633" s="173"/>
      <c r="BB633" s="122">
        <v>206.984</v>
      </c>
      <c r="BC633" s="123"/>
      <c r="BD633" s="206">
        <v>-922.195</v>
      </c>
      <c r="BE633" s="173"/>
    </row>
    <row r="634" spans="1:57" ht="25.5">
      <c r="A634" s="11" t="s">
        <v>11</v>
      </c>
      <c r="B634" s="46" t="s">
        <v>425</v>
      </c>
      <c r="C634" s="63" t="s">
        <v>4</v>
      </c>
      <c r="D634" s="122">
        <v>206.339</v>
      </c>
      <c r="E634" s="123"/>
      <c r="F634" s="122">
        <v>136.425</v>
      </c>
      <c r="G634" s="123"/>
      <c r="H634" s="122">
        <v>217.434</v>
      </c>
      <c r="I634" s="123"/>
      <c r="J634" s="122">
        <v>205.238</v>
      </c>
      <c r="K634" s="123"/>
      <c r="L634" s="122">
        <v>205.806</v>
      </c>
      <c r="M634" s="123"/>
      <c r="N634" s="172">
        <v>204.892</v>
      </c>
      <c r="O634" s="173"/>
      <c r="P634" s="122">
        <v>204.932</v>
      </c>
      <c r="Q634" s="123"/>
      <c r="R634" s="172">
        <v>204.201</v>
      </c>
      <c r="S634" s="173"/>
      <c r="T634" s="172">
        <v>205.613</v>
      </c>
      <c r="U634" s="173"/>
      <c r="V634" s="172">
        <v>203.273</v>
      </c>
      <c r="W634" s="173"/>
      <c r="X634" s="122">
        <v>216.024</v>
      </c>
      <c r="Y634" s="123"/>
      <c r="Z634" s="197">
        <v>78.111</v>
      </c>
      <c r="AA634" s="198"/>
      <c r="AB634" s="172">
        <v>99.86</v>
      </c>
      <c r="AC634" s="173"/>
      <c r="AD634" s="172">
        <v>113.603</v>
      </c>
      <c r="AE634" s="173"/>
      <c r="AF634" s="122">
        <v>211.444</v>
      </c>
      <c r="AG634" s="123"/>
      <c r="AH634" s="172">
        <v>88.909</v>
      </c>
      <c r="AI634" s="31"/>
      <c r="AJ634" s="172">
        <v>108.413</v>
      </c>
      <c r="AK634" s="173"/>
      <c r="AL634" s="172">
        <v>117.553</v>
      </c>
      <c r="AM634" s="173"/>
      <c r="AN634" s="172">
        <v>41.68</v>
      </c>
      <c r="AO634" s="173"/>
      <c r="AP634" s="172">
        <v>134.954</v>
      </c>
      <c r="AQ634" s="173"/>
      <c r="AR634" s="122">
        <v>123.762</v>
      </c>
      <c r="AS634" s="123"/>
      <c r="AT634" s="201">
        <v>93.66</v>
      </c>
      <c r="AU634" s="202"/>
      <c r="AV634" s="122">
        <v>324.717</v>
      </c>
      <c r="AW634" s="123"/>
      <c r="AX634" s="172">
        <v>79.266</v>
      </c>
      <c r="AY634" s="173"/>
      <c r="AZ634" s="172">
        <v>117.825</v>
      </c>
      <c r="BA634" s="173"/>
      <c r="BB634" s="122">
        <v>256.838</v>
      </c>
      <c r="BC634" s="123"/>
      <c r="BD634" s="206">
        <v>191.516</v>
      </c>
      <c r="BE634" s="173"/>
    </row>
    <row r="635" spans="1:57" ht="25.5">
      <c r="A635" s="48" t="s">
        <v>12</v>
      </c>
      <c r="B635" s="49" t="s">
        <v>32</v>
      </c>
      <c r="C635" s="22" t="s">
        <v>4</v>
      </c>
      <c r="D635" s="100">
        <f>SUM(D633:D634)</f>
        <v>270.937</v>
      </c>
      <c r="E635" s="101"/>
      <c r="F635" s="100">
        <f>SUM(F633:F634)</f>
        <v>472.908</v>
      </c>
      <c r="G635" s="101"/>
      <c r="H635" s="100">
        <f>SUM(H633:H634)</f>
        <v>413.568</v>
      </c>
      <c r="I635" s="101"/>
      <c r="J635" s="100">
        <f>SUM(J633:J634)</f>
        <v>578.265</v>
      </c>
      <c r="K635" s="101"/>
      <c r="L635" s="100">
        <f>SUM(L633:L634)</f>
        <v>581.463</v>
      </c>
      <c r="M635" s="101"/>
      <c r="N635" s="100">
        <f>SUM(N633:N634)</f>
        <v>77.538</v>
      </c>
      <c r="O635" s="101"/>
      <c r="P635" s="100">
        <f>SUM(P633:P634)</f>
        <v>299.671</v>
      </c>
      <c r="Q635" s="101"/>
      <c r="R635" s="100">
        <f>SUM(R633:R634)</f>
        <v>46.131</v>
      </c>
      <c r="S635" s="101"/>
      <c r="T635" s="100">
        <f>SUM(T633:T634)</f>
        <v>156.666</v>
      </c>
      <c r="U635" s="101"/>
      <c r="V635" s="100">
        <f>SUM(V633:V634)</f>
        <v>-976.7879999999999</v>
      </c>
      <c r="W635" s="101"/>
      <c r="X635" s="100">
        <f>SUM(X633:X634)</f>
        <v>362.38599999999997</v>
      </c>
      <c r="Y635" s="101"/>
      <c r="Z635" s="100">
        <f>SUM(Z633:Z634)</f>
        <v>-31.14099999999999</v>
      </c>
      <c r="AA635" s="101"/>
      <c r="AB635" s="100">
        <f>SUM(AB633:AB634)</f>
        <v>-33.41199999999999</v>
      </c>
      <c r="AC635" s="101"/>
      <c r="AD635" s="100">
        <f>SUM(AD633:AD634)</f>
        <v>-600.1550000000001</v>
      </c>
      <c r="AE635" s="101"/>
      <c r="AF635" s="100">
        <f>SUM(AF633:AF634)</f>
        <v>157.346</v>
      </c>
      <c r="AG635" s="101"/>
      <c r="AH635" s="100">
        <f>SUM(AH633:AH634)</f>
        <v>10.984000000000009</v>
      </c>
      <c r="AI635" s="28"/>
      <c r="AJ635" s="100">
        <f>SUM(AJ633:AJ634)</f>
        <v>51.699</v>
      </c>
      <c r="AK635" s="101"/>
      <c r="AL635" s="100">
        <f>SUM(AL633:AL634)</f>
        <v>-475.04499999999996</v>
      </c>
      <c r="AM635" s="101"/>
      <c r="AN635" s="100">
        <f>SUM(AN633:AN634)</f>
        <v>-106.48399999999998</v>
      </c>
      <c r="AO635" s="101"/>
      <c r="AP635" s="100">
        <f>SUM(AP633:AP634)</f>
        <v>32.001000000000005</v>
      </c>
      <c r="AQ635" s="101"/>
      <c r="AR635" s="100">
        <f>SUM(AR633:AR634)</f>
        <v>393.218</v>
      </c>
      <c r="AS635" s="101"/>
      <c r="AT635" s="100">
        <f>SUM(AT633:AT634)</f>
        <v>-797.6270000000001</v>
      </c>
      <c r="AU635" s="101"/>
      <c r="AV635" s="100">
        <f>SUM(AV633:AV634)</f>
        <v>851.879</v>
      </c>
      <c r="AW635" s="101"/>
      <c r="AX635" s="100">
        <f>SUM(AX633:AX634)</f>
        <v>-106.163</v>
      </c>
      <c r="AY635" s="101"/>
      <c r="AZ635" s="100">
        <f>SUM(AZ633:AZ634)</f>
        <v>65.023</v>
      </c>
      <c r="BA635" s="101"/>
      <c r="BB635" s="100">
        <f>SUM(BB633:BB634)</f>
        <v>463.822</v>
      </c>
      <c r="BC635" s="101"/>
      <c r="BD635" s="184">
        <f>SUM(BD633:BD634)</f>
        <v>-730.6790000000001</v>
      </c>
      <c r="BE635" s="101"/>
    </row>
    <row r="636" spans="1:57" ht="13.5" thickBot="1">
      <c r="A636" s="48"/>
      <c r="B636" s="49" t="s">
        <v>432</v>
      </c>
      <c r="C636" s="22" t="s">
        <v>1021</v>
      </c>
      <c r="D636" s="100">
        <v>22.927</v>
      </c>
      <c r="E636" s="101"/>
      <c r="F636" s="100">
        <v>15.158</v>
      </c>
      <c r="G636" s="101"/>
      <c r="H636" s="100">
        <v>24.159</v>
      </c>
      <c r="I636" s="101"/>
      <c r="J636" s="100">
        <v>22.804</v>
      </c>
      <c r="K636" s="101"/>
      <c r="L636" s="100">
        <v>22.867</v>
      </c>
      <c r="M636" s="101"/>
      <c r="N636" s="100">
        <v>22.766</v>
      </c>
      <c r="O636" s="101"/>
      <c r="P636" s="95">
        <v>22.77</v>
      </c>
      <c r="Q636" s="101"/>
      <c r="R636" s="100">
        <v>22.689</v>
      </c>
      <c r="S636" s="101"/>
      <c r="T636" s="100">
        <v>22.846</v>
      </c>
      <c r="U636" s="101"/>
      <c r="V636" s="100">
        <v>22.586</v>
      </c>
      <c r="W636" s="101"/>
      <c r="X636" s="100">
        <v>24.003</v>
      </c>
      <c r="Y636" s="101"/>
      <c r="Z636" s="100">
        <v>8.678</v>
      </c>
      <c r="AA636" s="101"/>
      <c r="AB636" s="100">
        <v>11.096</v>
      </c>
      <c r="AC636" s="101"/>
      <c r="AD636" s="100">
        <v>12.623</v>
      </c>
      <c r="AE636" s="101"/>
      <c r="AF636" s="100">
        <v>23.494</v>
      </c>
      <c r="AG636" s="101"/>
      <c r="AH636" s="100">
        <v>9.879</v>
      </c>
      <c r="AI636" s="28"/>
      <c r="AJ636" s="100">
        <v>12.046</v>
      </c>
      <c r="AK636" s="101"/>
      <c r="AL636" s="100">
        <v>13.061</v>
      </c>
      <c r="AM636" s="101"/>
      <c r="AN636" s="100">
        <v>4.631</v>
      </c>
      <c r="AO636" s="101"/>
      <c r="AP636" s="100">
        <v>14.995</v>
      </c>
      <c r="AQ636" s="101"/>
      <c r="AR636" s="100">
        <v>13.751</v>
      </c>
      <c r="AS636" s="101"/>
      <c r="AT636" s="100">
        <v>10.407</v>
      </c>
      <c r="AU636" s="101"/>
      <c r="AV636" s="100">
        <v>36.08</v>
      </c>
      <c r="AW636" s="101"/>
      <c r="AX636" s="100">
        <v>8.807</v>
      </c>
      <c r="AY636" s="101"/>
      <c r="AZ636" s="100">
        <v>13.092</v>
      </c>
      <c r="BA636" s="101"/>
      <c r="BB636" s="100">
        <v>28.538</v>
      </c>
      <c r="BC636" s="101"/>
      <c r="BD636" s="186">
        <v>21.28</v>
      </c>
      <c r="BE636" s="101"/>
    </row>
    <row r="637" spans="1:57" ht="12.75" hidden="1">
      <c r="A637" s="50"/>
      <c r="B637" s="47" t="s">
        <v>1</v>
      </c>
      <c r="C637" s="64"/>
      <c r="D637" s="94"/>
      <c r="E637" s="97"/>
      <c r="F637" s="94"/>
      <c r="G637" s="97"/>
      <c r="H637" s="94"/>
      <c r="I637" s="97"/>
      <c r="J637" s="94"/>
      <c r="K637" s="97"/>
      <c r="L637" s="94"/>
      <c r="M637" s="97"/>
      <c r="N637" s="94"/>
      <c r="O637" s="97"/>
      <c r="P637" s="94"/>
      <c r="Q637" s="97"/>
      <c r="R637" s="94"/>
      <c r="S637" s="97"/>
      <c r="T637" s="94"/>
      <c r="U637" s="97"/>
      <c r="V637" s="94"/>
      <c r="W637" s="97"/>
      <c r="X637" s="94"/>
      <c r="Y637" s="97"/>
      <c r="Z637" s="168"/>
      <c r="AA637" s="169"/>
      <c r="AB637" s="94"/>
      <c r="AC637" s="97"/>
      <c r="AD637" s="94"/>
      <c r="AE637" s="97"/>
      <c r="AF637" s="94"/>
      <c r="AG637" s="97"/>
      <c r="AH637" s="122"/>
      <c r="AI637" s="23"/>
      <c r="AJ637" s="94"/>
      <c r="AK637" s="97"/>
      <c r="AL637" s="94"/>
      <c r="AM637" s="97"/>
      <c r="AN637" s="94"/>
      <c r="AO637" s="97"/>
      <c r="AP637" s="94"/>
      <c r="AQ637" s="97"/>
      <c r="AR637" s="94"/>
      <c r="AS637" s="97"/>
      <c r="AT637" s="122"/>
      <c r="AU637" s="123"/>
      <c r="AV637" s="94"/>
      <c r="AW637" s="97"/>
      <c r="AX637" s="94"/>
      <c r="AY637" s="97"/>
      <c r="AZ637" s="94"/>
      <c r="BA637" s="97"/>
      <c r="BB637" s="94"/>
      <c r="BC637" s="97"/>
      <c r="BD637" s="182"/>
      <c r="BE637" s="97"/>
    </row>
    <row r="638" spans="1:57" ht="12.75" hidden="1">
      <c r="A638" s="38" t="s">
        <v>27</v>
      </c>
      <c r="B638" s="1" t="s">
        <v>146</v>
      </c>
      <c r="C638" s="65" t="s">
        <v>147</v>
      </c>
      <c r="D638" s="100">
        <v>0</v>
      </c>
      <c r="E638" s="101">
        <v>0</v>
      </c>
      <c r="F638" s="100">
        <v>0</v>
      </c>
      <c r="G638" s="101">
        <v>0</v>
      </c>
      <c r="H638" s="100">
        <v>0</v>
      </c>
      <c r="I638" s="101">
        <v>0</v>
      </c>
      <c r="J638" s="100">
        <v>0</v>
      </c>
      <c r="K638" s="101">
        <v>0</v>
      </c>
      <c r="L638" s="100">
        <v>0</v>
      </c>
      <c r="M638" s="101">
        <v>0</v>
      </c>
      <c r="N638" s="175" t="s">
        <v>241</v>
      </c>
      <c r="O638" s="176">
        <v>0</v>
      </c>
      <c r="P638" s="175" t="s">
        <v>241</v>
      </c>
      <c r="Q638" s="176">
        <v>0</v>
      </c>
      <c r="R638" s="175" t="s">
        <v>241</v>
      </c>
      <c r="S638" s="176">
        <v>0</v>
      </c>
      <c r="T638" s="175" t="s">
        <v>241</v>
      </c>
      <c r="U638" s="176">
        <v>0</v>
      </c>
      <c r="V638" s="175" t="s">
        <v>241</v>
      </c>
      <c r="W638" s="176">
        <v>0</v>
      </c>
      <c r="X638" s="175" t="s">
        <v>241</v>
      </c>
      <c r="Y638" s="176">
        <v>0</v>
      </c>
      <c r="Z638" s="175" t="s">
        <v>241</v>
      </c>
      <c r="AA638" s="176">
        <v>0</v>
      </c>
      <c r="AB638" s="175" t="s">
        <v>227</v>
      </c>
      <c r="AC638" s="176" t="s">
        <v>227</v>
      </c>
      <c r="AD638" s="100">
        <v>0</v>
      </c>
      <c r="AE638" s="101">
        <v>0</v>
      </c>
      <c r="AF638" s="100">
        <v>0</v>
      </c>
      <c r="AG638" s="101">
        <v>0</v>
      </c>
      <c r="AH638" s="100">
        <v>0</v>
      </c>
      <c r="AI638" s="28">
        <v>0</v>
      </c>
      <c r="AJ638" s="100">
        <v>10</v>
      </c>
      <c r="AK638" s="101">
        <v>0</v>
      </c>
      <c r="AL638" s="100">
        <v>0</v>
      </c>
      <c r="AM638" s="101">
        <v>12</v>
      </c>
      <c r="AN638" s="100">
        <v>0</v>
      </c>
      <c r="AO638" s="101">
        <v>0</v>
      </c>
      <c r="AP638" s="100">
        <v>10</v>
      </c>
      <c r="AQ638" s="101">
        <v>10</v>
      </c>
      <c r="AR638" s="100">
        <v>50</v>
      </c>
      <c r="AS638" s="101">
        <v>50</v>
      </c>
      <c r="AT638" s="100">
        <v>0</v>
      </c>
      <c r="AU638" s="101">
        <v>0</v>
      </c>
      <c r="AV638" s="100">
        <v>0</v>
      </c>
      <c r="AW638" s="101">
        <v>45</v>
      </c>
      <c r="AX638" s="100">
        <v>0</v>
      </c>
      <c r="AY638" s="101">
        <v>15</v>
      </c>
      <c r="AZ638" s="100">
        <v>0</v>
      </c>
      <c r="BA638" s="101">
        <v>0</v>
      </c>
      <c r="BB638" s="100">
        <v>0</v>
      </c>
      <c r="BC638" s="101">
        <v>0</v>
      </c>
      <c r="BD638" s="184">
        <v>0</v>
      </c>
      <c r="BE638" s="101">
        <v>0</v>
      </c>
    </row>
    <row r="639" spans="1:57" ht="12.75" hidden="1">
      <c r="A639" s="39"/>
      <c r="B639" s="2"/>
      <c r="C639" s="66" t="s">
        <v>148</v>
      </c>
      <c r="D639" s="100">
        <v>0</v>
      </c>
      <c r="E639" s="101">
        <v>0</v>
      </c>
      <c r="F639" s="100">
        <v>0</v>
      </c>
      <c r="G639" s="101">
        <v>0</v>
      </c>
      <c r="H639" s="100">
        <v>0</v>
      </c>
      <c r="I639" s="101">
        <v>0</v>
      </c>
      <c r="J639" s="100">
        <v>0</v>
      </c>
      <c r="K639" s="101">
        <v>0</v>
      </c>
      <c r="L639" s="100">
        <v>0</v>
      </c>
      <c r="M639" s="101">
        <v>0</v>
      </c>
      <c r="N639" s="175" t="s">
        <v>241</v>
      </c>
      <c r="O639" s="176">
        <v>0</v>
      </c>
      <c r="P639" s="175" t="s">
        <v>241</v>
      </c>
      <c r="Q639" s="176">
        <v>0</v>
      </c>
      <c r="R639" s="175" t="s">
        <v>241</v>
      </c>
      <c r="S639" s="176">
        <v>0</v>
      </c>
      <c r="T639" s="175" t="s">
        <v>241</v>
      </c>
      <c r="U639" s="176">
        <v>0</v>
      </c>
      <c r="V639" s="175" t="s">
        <v>241</v>
      </c>
      <c r="W639" s="176">
        <v>0</v>
      </c>
      <c r="X639" s="175" t="s">
        <v>241</v>
      </c>
      <c r="Y639" s="176">
        <v>0</v>
      </c>
      <c r="Z639" s="175" t="s">
        <v>241</v>
      </c>
      <c r="AA639" s="176">
        <v>0</v>
      </c>
      <c r="AB639" s="175" t="s">
        <v>246</v>
      </c>
      <c r="AC639" s="176" t="s">
        <v>473</v>
      </c>
      <c r="AD639" s="100">
        <v>0</v>
      </c>
      <c r="AE639" s="101">
        <v>0</v>
      </c>
      <c r="AF639" s="100">
        <v>0</v>
      </c>
      <c r="AG639" s="101">
        <v>0</v>
      </c>
      <c r="AH639" s="100">
        <v>0</v>
      </c>
      <c r="AI639" s="28">
        <v>0</v>
      </c>
      <c r="AJ639" s="175" t="s">
        <v>239</v>
      </c>
      <c r="AK639" s="176">
        <v>0</v>
      </c>
      <c r="AL639" s="100">
        <v>0</v>
      </c>
      <c r="AM639" s="101">
        <v>5.914</v>
      </c>
      <c r="AN639" s="100">
        <v>0</v>
      </c>
      <c r="AO639" s="101">
        <v>0</v>
      </c>
      <c r="AP639" s="175" t="s">
        <v>293</v>
      </c>
      <c r="AQ639" s="176" t="s">
        <v>744</v>
      </c>
      <c r="AR639" s="100">
        <v>36.42</v>
      </c>
      <c r="AS639" s="101">
        <v>21.613</v>
      </c>
      <c r="AT639" s="100">
        <v>0</v>
      </c>
      <c r="AU639" s="101">
        <v>0</v>
      </c>
      <c r="AV639" s="100">
        <v>0</v>
      </c>
      <c r="AW639" s="101">
        <v>22.222</v>
      </c>
      <c r="AX639" s="100">
        <v>0</v>
      </c>
      <c r="AY639" s="101">
        <v>4.272</v>
      </c>
      <c r="AZ639" s="100">
        <v>0</v>
      </c>
      <c r="BA639" s="101">
        <v>0</v>
      </c>
      <c r="BB639" s="100">
        <v>0</v>
      </c>
      <c r="BC639" s="101">
        <v>0</v>
      </c>
      <c r="BD639" s="184">
        <v>0</v>
      </c>
      <c r="BE639" s="101">
        <v>0</v>
      </c>
    </row>
    <row r="640" spans="1:57" ht="12.75" hidden="1">
      <c r="A640" s="38" t="s">
        <v>8</v>
      </c>
      <c r="B640" s="1" t="s">
        <v>211</v>
      </c>
      <c r="C640" s="65" t="s">
        <v>210</v>
      </c>
      <c r="D640" s="100">
        <v>50</v>
      </c>
      <c r="E640" s="100">
        <v>48</v>
      </c>
      <c r="F640" s="100">
        <v>50</v>
      </c>
      <c r="G640" s="101">
        <v>48</v>
      </c>
      <c r="H640" s="100">
        <v>0</v>
      </c>
      <c r="I640" s="101">
        <v>0</v>
      </c>
      <c r="J640" s="100">
        <v>50</v>
      </c>
      <c r="K640" s="101">
        <v>58</v>
      </c>
      <c r="L640" s="100">
        <v>50</v>
      </c>
      <c r="M640" s="101">
        <v>63</v>
      </c>
      <c r="N640" s="175" t="s">
        <v>227</v>
      </c>
      <c r="O640" s="237" t="s">
        <v>703</v>
      </c>
      <c r="P640" s="175" t="s">
        <v>227</v>
      </c>
      <c r="Q640" s="176">
        <v>24</v>
      </c>
      <c r="R640" s="175" t="s">
        <v>238</v>
      </c>
      <c r="S640" s="176" t="s">
        <v>238</v>
      </c>
      <c r="T640" s="175" t="s">
        <v>238</v>
      </c>
      <c r="U640" s="176" t="s">
        <v>238</v>
      </c>
      <c r="V640" s="175" t="s">
        <v>241</v>
      </c>
      <c r="W640" s="176">
        <v>0</v>
      </c>
      <c r="X640" s="175" t="s">
        <v>241</v>
      </c>
      <c r="Y640" s="176">
        <v>0</v>
      </c>
      <c r="Z640" s="175" t="s">
        <v>241</v>
      </c>
      <c r="AA640" s="176">
        <v>0</v>
      </c>
      <c r="AB640" s="175" t="s">
        <v>241</v>
      </c>
      <c r="AC640" s="176">
        <v>0</v>
      </c>
      <c r="AD640" s="100">
        <v>0</v>
      </c>
      <c r="AE640" s="101">
        <v>0</v>
      </c>
      <c r="AF640" s="100">
        <v>0</v>
      </c>
      <c r="AG640" s="101">
        <v>0</v>
      </c>
      <c r="AH640" s="100">
        <v>0</v>
      </c>
      <c r="AI640" s="28">
        <v>0</v>
      </c>
      <c r="AJ640" s="100">
        <v>0</v>
      </c>
      <c r="AK640" s="101">
        <v>0</v>
      </c>
      <c r="AL640" s="100">
        <v>0</v>
      </c>
      <c r="AM640" s="101">
        <v>0</v>
      </c>
      <c r="AN640" s="100">
        <v>0</v>
      </c>
      <c r="AO640" s="101">
        <v>0</v>
      </c>
      <c r="AP640" s="100">
        <v>0</v>
      </c>
      <c r="AQ640" s="101">
        <v>0</v>
      </c>
      <c r="AR640" s="100">
        <v>0</v>
      </c>
      <c r="AS640" s="101">
        <v>0</v>
      </c>
      <c r="AT640" s="100">
        <v>0</v>
      </c>
      <c r="AU640" s="101">
        <v>0</v>
      </c>
      <c r="AV640" s="100">
        <v>30</v>
      </c>
      <c r="AW640" s="101">
        <v>120</v>
      </c>
      <c r="AX640" s="100">
        <v>0</v>
      </c>
      <c r="AY640" s="101">
        <v>0</v>
      </c>
      <c r="AZ640" s="100">
        <v>0</v>
      </c>
      <c r="BA640" s="101">
        <v>0</v>
      </c>
      <c r="BB640" s="100">
        <v>30</v>
      </c>
      <c r="BC640" s="101">
        <v>46.5</v>
      </c>
      <c r="BD640" s="184">
        <v>0</v>
      </c>
      <c r="BE640" s="101">
        <v>0</v>
      </c>
    </row>
    <row r="641" spans="1:57" ht="12.75" hidden="1">
      <c r="A641" s="39"/>
      <c r="B641" s="2"/>
      <c r="C641" s="66" t="s">
        <v>148</v>
      </c>
      <c r="D641" s="95">
        <v>13.5</v>
      </c>
      <c r="E641" s="95">
        <v>26.084</v>
      </c>
      <c r="F641" s="175" t="s">
        <v>239</v>
      </c>
      <c r="G641" s="176">
        <v>25.807</v>
      </c>
      <c r="H641" s="175" t="s">
        <v>241</v>
      </c>
      <c r="I641" s="176">
        <v>0</v>
      </c>
      <c r="J641" s="175" t="s">
        <v>239</v>
      </c>
      <c r="K641" s="176">
        <v>28.82</v>
      </c>
      <c r="L641" s="175" t="s">
        <v>239</v>
      </c>
      <c r="M641" s="176" t="s">
        <v>701</v>
      </c>
      <c r="N641" s="175" t="s">
        <v>243</v>
      </c>
      <c r="O641" s="237" t="s">
        <v>704</v>
      </c>
      <c r="P641" s="175" t="s">
        <v>243</v>
      </c>
      <c r="Q641" s="176">
        <v>5.166</v>
      </c>
      <c r="R641" s="175" t="s">
        <v>282</v>
      </c>
      <c r="S641" s="176" t="s">
        <v>717</v>
      </c>
      <c r="T641" s="175" t="s">
        <v>282</v>
      </c>
      <c r="U641" s="176" t="s">
        <v>717</v>
      </c>
      <c r="V641" s="175" t="s">
        <v>241</v>
      </c>
      <c r="W641" s="176">
        <v>0</v>
      </c>
      <c r="X641" s="175" t="s">
        <v>241</v>
      </c>
      <c r="Y641" s="176">
        <v>0</v>
      </c>
      <c r="Z641" s="175" t="s">
        <v>241</v>
      </c>
      <c r="AA641" s="176">
        <v>0</v>
      </c>
      <c r="AB641" s="175" t="s">
        <v>241</v>
      </c>
      <c r="AC641" s="176">
        <v>0</v>
      </c>
      <c r="AD641" s="100">
        <v>0</v>
      </c>
      <c r="AE641" s="101">
        <v>0</v>
      </c>
      <c r="AF641" s="100">
        <v>0</v>
      </c>
      <c r="AG641" s="101">
        <v>0</v>
      </c>
      <c r="AH641" s="100">
        <v>0</v>
      </c>
      <c r="AI641" s="28">
        <v>0</v>
      </c>
      <c r="AJ641" s="100">
        <v>0</v>
      </c>
      <c r="AK641" s="101">
        <v>0</v>
      </c>
      <c r="AL641" s="100">
        <v>0</v>
      </c>
      <c r="AM641" s="101">
        <v>0</v>
      </c>
      <c r="AN641" s="100">
        <v>0</v>
      </c>
      <c r="AO641" s="101">
        <v>0</v>
      </c>
      <c r="AP641" s="100">
        <v>0</v>
      </c>
      <c r="AQ641" s="101">
        <v>0</v>
      </c>
      <c r="AR641" s="100">
        <v>0</v>
      </c>
      <c r="AS641" s="101">
        <v>0</v>
      </c>
      <c r="AT641" s="100">
        <v>0</v>
      </c>
      <c r="AU641" s="101">
        <v>0</v>
      </c>
      <c r="AV641" s="175" t="s">
        <v>407</v>
      </c>
      <c r="AW641" s="176">
        <v>32.625</v>
      </c>
      <c r="AX641" s="100">
        <v>0</v>
      </c>
      <c r="AY641" s="101">
        <v>0</v>
      </c>
      <c r="AZ641" s="100">
        <v>0</v>
      </c>
      <c r="BA641" s="101">
        <v>0</v>
      </c>
      <c r="BB641" s="175" t="s">
        <v>297</v>
      </c>
      <c r="BC641" s="101">
        <v>13.791</v>
      </c>
      <c r="BD641" s="184">
        <v>0</v>
      </c>
      <c r="BE641" s="101">
        <v>0</v>
      </c>
    </row>
    <row r="642" spans="1:57" ht="12.75" hidden="1">
      <c r="A642" s="38" t="s">
        <v>9</v>
      </c>
      <c r="B642" s="1" t="s">
        <v>150</v>
      </c>
      <c r="C642" s="65" t="s">
        <v>152</v>
      </c>
      <c r="D642" s="100">
        <v>0</v>
      </c>
      <c r="E642" s="100">
        <v>0</v>
      </c>
      <c r="F642" s="100">
        <v>0</v>
      </c>
      <c r="G642" s="101">
        <v>0</v>
      </c>
      <c r="H642" s="100">
        <v>0</v>
      </c>
      <c r="I642" s="101">
        <v>0</v>
      </c>
      <c r="J642" s="100">
        <v>0</v>
      </c>
      <c r="K642" s="101">
        <v>0</v>
      </c>
      <c r="L642" s="100">
        <v>0</v>
      </c>
      <c r="M642" s="101">
        <v>0</v>
      </c>
      <c r="N642" s="175" t="s">
        <v>241</v>
      </c>
      <c r="O642" s="176">
        <v>0</v>
      </c>
      <c r="P642" s="175" t="s">
        <v>241</v>
      </c>
      <c r="Q642" s="176">
        <v>0</v>
      </c>
      <c r="R642" s="175" t="s">
        <v>241</v>
      </c>
      <c r="S642" s="176">
        <v>0</v>
      </c>
      <c r="T642" s="175" t="s">
        <v>241</v>
      </c>
      <c r="U642" s="176">
        <v>0</v>
      </c>
      <c r="V642" s="175" t="s">
        <v>241</v>
      </c>
      <c r="W642" s="176">
        <v>0</v>
      </c>
      <c r="X642" s="175" t="s">
        <v>241</v>
      </c>
      <c r="Y642" s="176">
        <v>0</v>
      </c>
      <c r="Z642" s="175" t="s">
        <v>241</v>
      </c>
      <c r="AA642" s="176">
        <v>0</v>
      </c>
      <c r="AB642" s="175" t="s">
        <v>241</v>
      </c>
      <c r="AC642" s="176">
        <v>0</v>
      </c>
      <c r="AD642" s="100">
        <v>0</v>
      </c>
      <c r="AE642" s="101">
        <v>0</v>
      </c>
      <c r="AF642" s="100">
        <v>0</v>
      </c>
      <c r="AG642" s="101">
        <v>0</v>
      </c>
      <c r="AH642" s="100">
        <v>0</v>
      </c>
      <c r="AI642" s="28">
        <v>0</v>
      </c>
      <c r="AJ642" s="100">
        <v>0</v>
      </c>
      <c r="AK642" s="101">
        <v>0</v>
      </c>
      <c r="AL642" s="100">
        <v>0</v>
      </c>
      <c r="AM642" s="101">
        <v>0</v>
      </c>
      <c r="AN642" s="100">
        <v>0</v>
      </c>
      <c r="AO642" s="101">
        <v>0</v>
      </c>
      <c r="AP642" s="100">
        <v>0</v>
      </c>
      <c r="AQ642" s="101">
        <v>0</v>
      </c>
      <c r="AR642" s="100">
        <v>0</v>
      </c>
      <c r="AS642" s="101">
        <v>0</v>
      </c>
      <c r="AT642" s="100">
        <v>0</v>
      </c>
      <c r="AU642" s="101">
        <v>0</v>
      </c>
      <c r="AV642" s="100">
        <v>0</v>
      </c>
      <c r="AW642" s="101">
        <v>0</v>
      </c>
      <c r="AX642" s="100">
        <v>0</v>
      </c>
      <c r="AY642" s="101">
        <v>0</v>
      </c>
      <c r="AZ642" s="100">
        <v>0</v>
      </c>
      <c r="BA642" s="101">
        <v>0</v>
      </c>
      <c r="BB642" s="100">
        <v>0</v>
      </c>
      <c r="BC642" s="101">
        <v>0</v>
      </c>
      <c r="BD642" s="184">
        <v>0</v>
      </c>
      <c r="BE642" s="101">
        <v>0</v>
      </c>
    </row>
    <row r="643" spans="1:57" ht="12.75" hidden="1">
      <c r="A643" s="39"/>
      <c r="B643" s="2" t="s">
        <v>151</v>
      </c>
      <c r="C643" s="66" t="s">
        <v>148</v>
      </c>
      <c r="D643" s="100">
        <v>0</v>
      </c>
      <c r="E643" s="100">
        <v>0</v>
      </c>
      <c r="F643" s="100">
        <v>0</v>
      </c>
      <c r="G643" s="101">
        <v>0</v>
      </c>
      <c r="H643" s="100">
        <v>0</v>
      </c>
      <c r="I643" s="101">
        <v>0</v>
      </c>
      <c r="J643" s="100">
        <v>0</v>
      </c>
      <c r="K643" s="101">
        <v>0</v>
      </c>
      <c r="L643" s="100">
        <v>0</v>
      </c>
      <c r="M643" s="101">
        <v>0</v>
      </c>
      <c r="N643" s="175" t="s">
        <v>241</v>
      </c>
      <c r="O643" s="176">
        <v>0</v>
      </c>
      <c r="P643" s="175" t="s">
        <v>241</v>
      </c>
      <c r="Q643" s="176">
        <v>0</v>
      </c>
      <c r="R643" s="175" t="s">
        <v>241</v>
      </c>
      <c r="S643" s="176">
        <v>0</v>
      </c>
      <c r="T643" s="175" t="s">
        <v>241</v>
      </c>
      <c r="U643" s="176">
        <v>0</v>
      </c>
      <c r="V643" s="175" t="s">
        <v>241</v>
      </c>
      <c r="W643" s="176">
        <v>0</v>
      </c>
      <c r="X643" s="175" t="s">
        <v>241</v>
      </c>
      <c r="Y643" s="176">
        <v>0</v>
      </c>
      <c r="Z643" s="175" t="s">
        <v>241</v>
      </c>
      <c r="AA643" s="176">
        <v>0</v>
      </c>
      <c r="AB643" s="175" t="s">
        <v>241</v>
      </c>
      <c r="AC643" s="176">
        <v>0</v>
      </c>
      <c r="AD643" s="100">
        <v>0</v>
      </c>
      <c r="AE643" s="101">
        <v>0</v>
      </c>
      <c r="AF643" s="100">
        <v>0</v>
      </c>
      <c r="AG643" s="101">
        <v>0</v>
      </c>
      <c r="AH643" s="100">
        <v>0</v>
      </c>
      <c r="AI643" s="28">
        <v>0</v>
      </c>
      <c r="AJ643" s="100">
        <v>0</v>
      </c>
      <c r="AK643" s="101">
        <v>0</v>
      </c>
      <c r="AL643" s="100">
        <v>0</v>
      </c>
      <c r="AM643" s="101">
        <v>0</v>
      </c>
      <c r="AN643" s="100">
        <v>0</v>
      </c>
      <c r="AO643" s="101">
        <v>0</v>
      </c>
      <c r="AP643" s="100">
        <v>0</v>
      </c>
      <c r="AQ643" s="101">
        <v>0</v>
      </c>
      <c r="AR643" s="100">
        <v>0</v>
      </c>
      <c r="AS643" s="101">
        <v>0</v>
      </c>
      <c r="AT643" s="100">
        <v>0</v>
      </c>
      <c r="AU643" s="101">
        <v>0</v>
      </c>
      <c r="AV643" s="100">
        <v>0</v>
      </c>
      <c r="AW643" s="101">
        <v>0</v>
      </c>
      <c r="AX643" s="100">
        <v>0</v>
      </c>
      <c r="AY643" s="101">
        <v>0</v>
      </c>
      <c r="AZ643" s="100">
        <v>0</v>
      </c>
      <c r="BA643" s="101">
        <v>0</v>
      </c>
      <c r="BB643" s="100">
        <v>0</v>
      </c>
      <c r="BC643" s="101">
        <v>0</v>
      </c>
      <c r="BD643" s="184">
        <v>0</v>
      </c>
      <c r="BE643" s="101">
        <v>0</v>
      </c>
    </row>
    <row r="644" spans="1:57" ht="12.75" hidden="1">
      <c r="A644" s="38" t="s">
        <v>153</v>
      </c>
      <c r="B644" s="1" t="s">
        <v>154</v>
      </c>
      <c r="C644" s="65" t="s">
        <v>155</v>
      </c>
      <c r="D644" s="100">
        <v>0</v>
      </c>
      <c r="E644" s="100">
        <v>0</v>
      </c>
      <c r="F644" s="100">
        <v>0</v>
      </c>
      <c r="G644" s="101">
        <v>0</v>
      </c>
      <c r="H644" s="100">
        <v>0</v>
      </c>
      <c r="I644" s="101">
        <v>0</v>
      </c>
      <c r="J644" s="100">
        <v>0</v>
      </c>
      <c r="K644" s="101">
        <v>0</v>
      </c>
      <c r="L644" s="100">
        <v>0</v>
      </c>
      <c r="M644" s="101">
        <v>0</v>
      </c>
      <c r="N644" s="175" t="s">
        <v>241</v>
      </c>
      <c r="O644" s="176">
        <v>0</v>
      </c>
      <c r="P644" s="175" t="s">
        <v>241</v>
      </c>
      <c r="Q644" s="176">
        <v>0</v>
      </c>
      <c r="R644" s="175" t="s">
        <v>241</v>
      </c>
      <c r="S644" s="176">
        <v>0</v>
      </c>
      <c r="T644" s="175" t="s">
        <v>241</v>
      </c>
      <c r="U644" s="176">
        <v>0</v>
      </c>
      <c r="V644" s="175" t="s">
        <v>241</v>
      </c>
      <c r="W644" s="176">
        <v>0</v>
      </c>
      <c r="X644" s="175" t="s">
        <v>241</v>
      </c>
      <c r="Y644" s="176">
        <v>0</v>
      </c>
      <c r="Z644" s="175" t="s">
        <v>241</v>
      </c>
      <c r="AA644" s="176">
        <v>0</v>
      </c>
      <c r="AB644" s="175" t="s">
        <v>241</v>
      </c>
      <c r="AC644" s="176">
        <v>0</v>
      </c>
      <c r="AD644" s="100">
        <v>0</v>
      </c>
      <c r="AE644" s="101">
        <v>0</v>
      </c>
      <c r="AF644" s="100">
        <v>0</v>
      </c>
      <c r="AG644" s="101">
        <v>0</v>
      </c>
      <c r="AH644" s="100">
        <v>0</v>
      </c>
      <c r="AI644" s="28">
        <v>0</v>
      </c>
      <c r="AJ644" s="100">
        <v>0</v>
      </c>
      <c r="AK644" s="101">
        <v>0</v>
      </c>
      <c r="AL644" s="100">
        <v>0</v>
      </c>
      <c r="AM644" s="101">
        <v>0</v>
      </c>
      <c r="AN644" s="100">
        <v>0</v>
      </c>
      <c r="AO644" s="101">
        <v>0</v>
      </c>
      <c r="AP644" s="100">
        <v>0</v>
      </c>
      <c r="AQ644" s="101">
        <v>0</v>
      </c>
      <c r="AR644" s="100">
        <v>0</v>
      </c>
      <c r="AS644" s="101">
        <v>0</v>
      </c>
      <c r="AT644" s="100">
        <v>0</v>
      </c>
      <c r="AU644" s="101">
        <v>0</v>
      </c>
      <c r="AV644" s="100">
        <v>0</v>
      </c>
      <c r="AW644" s="101">
        <v>0</v>
      </c>
      <c r="AX644" s="100">
        <v>0</v>
      </c>
      <c r="AY644" s="101">
        <v>0</v>
      </c>
      <c r="AZ644" s="100">
        <v>0</v>
      </c>
      <c r="BA644" s="101">
        <v>0</v>
      </c>
      <c r="BB644" s="100">
        <v>0</v>
      </c>
      <c r="BC644" s="101">
        <v>0</v>
      </c>
      <c r="BD644" s="184">
        <v>0</v>
      </c>
      <c r="BE644" s="101">
        <v>0</v>
      </c>
    </row>
    <row r="645" spans="1:57" ht="12.75" hidden="1">
      <c r="A645" s="39"/>
      <c r="B645" s="2"/>
      <c r="C645" s="66" t="s">
        <v>148</v>
      </c>
      <c r="D645" s="100">
        <v>0</v>
      </c>
      <c r="E645" s="100">
        <v>0</v>
      </c>
      <c r="F645" s="100">
        <v>0</v>
      </c>
      <c r="G645" s="101">
        <v>0</v>
      </c>
      <c r="H645" s="100">
        <v>0</v>
      </c>
      <c r="I645" s="101">
        <v>0</v>
      </c>
      <c r="J645" s="100">
        <v>0</v>
      </c>
      <c r="K645" s="101">
        <v>0</v>
      </c>
      <c r="L645" s="100">
        <v>0</v>
      </c>
      <c r="M645" s="101">
        <v>0</v>
      </c>
      <c r="N645" s="175" t="s">
        <v>241</v>
      </c>
      <c r="O645" s="176">
        <v>0</v>
      </c>
      <c r="P645" s="175" t="s">
        <v>241</v>
      </c>
      <c r="Q645" s="176">
        <v>0</v>
      </c>
      <c r="R645" s="175" t="s">
        <v>241</v>
      </c>
      <c r="S645" s="176">
        <v>0</v>
      </c>
      <c r="T645" s="175" t="s">
        <v>241</v>
      </c>
      <c r="U645" s="176">
        <v>0</v>
      </c>
      <c r="V645" s="175" t="s">
        <v>241</v>
      </c>
      <c r="W645" s="176">
        <v>0</v>
      </c>
      <c r="X645" s="175" t="s">
        <v>241</v>
      </c>
      <c r="Y645" s="176">
        <v>0</v>
      </c>
      <c r="Z645" s="175" t="s">
        <v>241</v>
      </c>
      <c r="AA645" s="176">
        <v>0</v>
      </c>
      <c r="AB645" s="175" t="s">
        <v>241</v>
      </c>
      <c r="AC645" s="176">
        <v>0</v>
      </c>
      <c r="AD645" s="100">
        <v>0</v>
      </c>
      <c r="AE645" s="101">
        <v>0</v>
      </c>
      <c r="AF645" s="100">
        <v>0</v>
      </c>
      <c r="AG645" s="101">
        <v>0</v>
      </c>
      <c r="AH645" s="100">
        <v>0</v>
      </c>
      <c r="AI645" s="28">
        <v>0</v>
      </c>
      <c r="AJ645" s="100">
        <v>0</v>
      </c>
      <c r="AK645" s="101">
        <v>0</v>
      </c>
      <c r="AL645" s="100">
        <v>0</v>
      </c>
      <c r="AM645" s="101">
        <v>0</v>
      </c>
      <c r="AN645" s="100">
        <v>0</v>
      </c>
      <c r="AO645" s="101">
        <v>0</v>
      </c>
      <c r="AP645" s="100">
        <v>0</v>
      </c>
      <c r="AQ645" s="101">
        <v>0</v>
      </c>
      <c r="AR645" s="100">
        <v>0</v>
      </c>
      <c r="AS645" s="101">
        <v>0</v>
      </c>
      <c r="AT645" s="100">
        <v>0</v>
      </c>
      <c r="AU645" s="101">
        <v>0</v>
      </c>
      <c r="AV645" s="100">
        <v>0</v>
      </c>
      <c r="AW645" s="101">
        <v>0</v>
      </c>
      <c r="AX645" s="100">
        <v>0</v>
      </c>
      <c r="AY645" s="101">
        <v>0</v>
      </c>
      <c r="AZ645" s="100">
        <v>0</v>
      </c>
      <c r="BA645" s="101">
        <v>0</v>
      </c>
      <c r="BB645" s="100">
        <v>0</v>
      </c>
      <c r="BC645" s="101">
        <v>0</v>
      </c>
      <c r="BD645" s="184">
        <v>0</v>
      </c>
      <c r="BE645" s="101">
        <v>0</v>
      </c>
    </row>
    <row r="646" spans="1:57" ht="12.75" hidden="1">
      <c r="A646" s="38" t="s">
        <v>13</v>
      </c>
      <c r="B646" s="1" t="s">
        <v>156</v>
      </c>
      <c r="C646" s="65" t="s">
        <v>205</v>
      </c>
      <c r="D646" s="100">
        <v>0</v>
      </c>
      <c r="E646" s="100">
        <v>0</v>
      </c>
      <c r="F646" s="100">
        <v>0</v>
      </c>
      <c r="G646" s="101">
        <v>0</v>
      </c>
      <c r="H646" s="100">
        <v>0</v>
      </c>
      <c r="I646" s="101">
        <v>0</v>
      </c>
      <c r="J646" s="100">
        <v>0</v>
      </c>
      <c r="K646" s="101">
        <v>0</v>
      </c>
      <c r="L646" s="100">
        <v>0</v>
      </c>
      <c r="M646" s="101">
        <v>0</v>
      </c>
      <c r="N646" s="175" t="s">
        <v>241</v>
      </c>
      <c r="O646" s="176">
        <v>0</v>
      </c>
      <c r="P646" s="175" t="s">
        <v>241</v>
      </c>
      <c r="Q646" s="176">
        <v>0</v>
      </c>
      <c r="R646" s="175" t="s">
        <v>241</v>
      </c>
      <c r="S646" s="176">
        <v>0</v>
      </c>
      <c r="T646" s="175" t="s">
        <v>241</v>
      </c>
      <c r="U646" s="176">
        <v>0</v>
      </c>
      <c r="V646" s="175" t="s">
        <v>241</v>
      </c>
      <c r="W646" s="176">
        <v>0</v>
      </c>
      <c r="X646" s="175" t="s">
        <v>241</v>
      </c>
      <c r="Y646" s="176">
        <v>0</v>
      </c>
      <c r="Z646" s="175" t="s">
        <v>241</v>
      </c>
      <c r="AA646" s="176">
        <v>0</v>
      </c>
      <c r="AB646" s="175" t="s">
        <v>241</v>
      </c>
      <c r="AC646" s="176">
        <v>0</v>
      </c>
      <c r="AD646" s="100">
        <v>0</v>
      </c>
      <c r="AE646" s="101">
        <v>0</v>
      </c>
      <c r="AF646" s="100">
        <v>0</v>
      </c>
      <c r="AG646" s="101">
        <v>140</v>
      </c>
      <c r="AH646" s="100">
        <v>0</v>
      </c>
      <c r="AI646" s="28">
        <v>0</v>
      </c>
      <c r="AJ646" s="100">
        <v>0</v>
      </c>
      <c r="AK646" s="101">
        <v>0</v>
      </c>
      <c r="AL646" s="100">
        <v>0</v>
      </c>
      <c r="AM646" s="101">
        <v>0</v>
      </c>
      <c r="AN646" s="100">
        <v>0</v>
      </c>
      <c r="AO646" s="101">
        <v>0</v>
      </c>
      <c r="AP646" s="100">
        <v>0</v>
      </c>
      <c r="AQ646" s="101">
        <v>0</v>
      </c>
      <c r="AR646" s="100">
        <v>0</v>
      </c>
      <c r="AS646" s="101">
        <v>0</v>
      </c>
      <c r="AT646" s="100">
        <v>0</v>
      </c>
      <c r="AU646" s="101">
        <v>0</v>
      </c>
      <c r="AV646" s="100">
        <v>0</v>
      </c>
      <c r="AW646" s="101">
        <v>0</v>
      </c>
      <c r="AX646" s="100">
        <v>0</v>
      </c>
      <c r="AY646" s="101">
        <v>0</v>
      </c>
      <c r="AZ646" s="100">
        <v>0</v>
      </c>
      <c r="BA646" s="101">
        <v>0</v>
      </c>
      <c r="BB646" s="100">
        <v>0</v>
      </c>
      <c r="BC646" s="101">
        <v>0</v>
      </c>
      <c r="BD646" s="184">
        <v>0</v>
      </c>
      <c r="BE646" s="101">
        <v>0</v>
      </c>
    </row>
    <row r="647" spans="1:57" ht="12.75" hidden="1">
      <c r="A647" s="39"/>
      <c r="B647" s="2" t="s">
        <v>157</v>
      </c>
      <c r="C647" s="66" t="s">
        <v>148</v>
      </c>
      <c r="D647" s="100">
        <v>0</v>
      </c>
      <c r="E647" s="100">
        <v>0</v>
      </c>
      <c r="F647" s="100">
        <v>0</v>
      </c>
      <c r="G647" s="101">
        <v>0</v>
      </c>
      <c r="H647" s="100">
        <v>0</v>
      </c>
      <c r="I647" s="101">
        <v>0</v>
      </c>
      <c r="J647" s="100">
        <v>0</v>
      </c>
      <c r="K647" s="101">
        <v>0</v>
      </c>
      <c r="L647" s="100">
        <v>0</v>
      </c>
      <c r="M647" s="101">
        <v>0</v>
      </c>
      <c r="N647" s="175" t="s">
        <v>241</v>
      </c>
      <c r="O647" s="176">
        <v>0</v>
      </c>
      <c r="P647" s="175" t="s">
        <v>241</v>
      </c>
      <c r="Q647" s="176">
        <v>0</v>
      </c>
      <c r="R647" s="175" t="s">
        <v>241</v>
      </c>
      <c r="S647" s="176">
        <v>0</v>
      </c>
      <c r="T647" s="175" t="s">
        <v>241</v>
      </c>
      <c r="U647" s="176">
        <v>0</v>
      </c>
      <c r="V647" s="175" t="s">
        <v>241</v>
      </c>
      <c r="W647" s="176">
        <v>0</v>
      </c>
      <c r="X647" s="175" t="s">
        <v>241</v>
      </c>
      <c r="Y647" s="176">
        <v>0</v>
      </c>
      <c r="Z647" s="175" t="s">
        <v>241</v>
      </c>
      <c r="AA647" s="176">
        <v>0</v>
      </c>
      <c r="AB647" s="175" t="s">
        <v>241</v>
      </c>
      <c r="AC647" s="176">
        <v>0</v>
      </c>
      <c r="AD647" s="100">
        <v>0</v>
      </c>
      <c r="AE647" s="101">
        <v>0</v>
      </c>
      <c r="AF647" s="100">
        <v>0</v>
      </c>
      <c r="AG647" s="101">
        <v>7.627</v>
      </c>
      <c r="AH647" s="100">
        <v>0</v>
      </c>
      <c r="AI647" s="28">
        <v>0</v>
      </c>
      <c r="AJ647" s="100">
        <v>0</v>
      </c>
      <c r="AK647" s="101">
        <v>0</v>
      </c>
      <c r="AL647" s="100">
        <v>0</v>
      </c>
      <c r="AM647" s="101">
        <v>0</v>
      </c>
      <c r="AN647" s="100">
        <v>0</v>
      </c>
      <c r="AO647" s="101">
        <v>0</v>
      </c>
      <c r="AP647" s="100">
        <v>0</v>
      </c>
      <c r="AQ647" s="101">
        <v>0</v>
      </c>
      <c r="AR647" s="100">
        <v>0</v>
      </c>
      <c r="AS647" s="101">
        <v>0</v>
      </c>
      <c r="AT647" s="100">
        <v>0</v>
      </c>
      <c r="AU647" s="101">
        <v>0</v>
      </c>
      <c r="AV647" s="100">
        <v>0</v>
      </c>
      <c r="AW647" s="101">
        <v>0</v>
      </c>
      <c r="AX647" s="100">
        <v>0</v>
      </c>
      <c r="AY647" s="101">
        <v>0</v>
      </c>
      <c r="AZ647" s="100">
        <v>0</v>
      </c>
      <c r="BA647" s="101">
        <v>0</v>
      </c>
      <c r="BB647" s="100">
        <v>0</v>
      </c>
      <c r="BC647" s="101">
        <v>0</v>
      </c>
      <c r="BD647" s="184">
        <v>0</v>
      </c>
      <c r="BE647" s="101">
        <v>0</v>
      </c>
    </row>
    <row r="648" spans="1:57" ht="12.75" hidden="1">
      <c r="A648" s="38" t="s">
        <v>158</v>
      </c>
      <c r="B648" s="1" t="s">
        <v>206</v>
      </c>
      <c r="C648" s="65" t="s">
        <v>155</v>
      </c>
      <c r="D648" s="175">
        <v>0</v>
      </c>
      <c r="E648" s="175">
        <v>0</v>
      </c>
      <c r="F648" s="175">
        <v>0</v>
      </c>
      <c r="G648" s="176">
        <v>0</v>
      </c>
      <c r="H648" s="175">
        <v>0</v>
      </c>
      <c r="I648" s="176">
        <v>0</v>
      </c>
      <c r="J648" s="175">
        <v>0</v>
      </c>
      <c r="K648" s="176">
        <v>0</v>
      </c>
      <c r="L648" s="175" t="s">
        <v>241</v>
      </c>
      <c r="M648" s="176">
        <v>0</v>
      </c>
      <c r="N648" s="175" t="s">
        <v>241</v>
      </c>
      <c r="O648" s="176">
        <v>0</v>
      </c>
      <c r="P648" s="175" t="s">
        <v>241</v>
      </c>
      <c r="Q648" s="176">
        <v>0</v>
      </c>
      <c r="R648" s="175" t="s">
        <v>241</v>
      </c>
      <c r="S648" s="176">
        <v>0</v>
      </c>
      <c r="T648" s="175" t="s">
        <v>241</v>
      </c>
      <c r="U648" s="176">
        <v>0</v>
      </c>
      <c r="V648" s="175" t="s">
        <v>241</v>
      </c>
      <c r="W648" s="176">
        <v>0</v>
      </c>
      <c r="X648" s="175" t="s">
        <v>241</v>
      </c>
      <c r="Y648" s="176">
        <v>0</v>
      </c>
      <c r="Z648" s="175" t="s">
        <v>241</v>
      </c>
      <c r="AA648" s="176">
        <v>0</v>
      </c>
      <c r="AB648" s="175" t="s">
        <v>241</v>
      </c>
      <c r="AC648" s="176">
        <v>0</v>
      </c>
      <c r="AD648" s="100">
        <v>0</v>
      </c>
      <c r="AE648" s="101">
        <v>0</v>
      </c>
      <c r="AF648" s="100">
        <v>0</v>
      </c>
      <c r="AG648" s="101">
        <v>0</v>
      </c>
      <c r="AH648" s="100">
        <v>0</v>
      </c>
      <c r="AI648" s="28">
        <v>0</v>
      </c>
      <c r="AJ648" s="100">
        <v>0</v>
      </c>
      <c r="AK648" s="101">
        <v>0</v>
      </c>
      <c r="AL648" s="100">
        <v>0</v>
      </c>
      <c r="AM648" s="101">
        <v>0</v>
      </c>
      <c r="AN648" s="175" t="s">
        <v>241</v>
      </c>
      <c r="AO648" s="176">
        <v>0</v>
      </c>
      <c r="AP648" s="175" t="s">
        <v>241</v>
      </c>
      <c r="AQ648" s="176">
        <v>0</v>
      </c>
      <c r="AR648" s="175" t="s">
        <v>241</v>
      </c>
      <c r="AS648" s="176">
        <v>0</v>
      </c>
      <c r="AT648" s="175" t="s">
        <v>241</v>
      </c>
      <c r="AU648" s="176">
        <v>0</v>
      </c>
      <c r="AV648" s="175" t="s">
        <v>241</v>
      </c>
      <c r="AW648" s="176">
        <v>0</v>
      </c>
      <c r="AX648" s="100">
        <v>0</v>
      </c>
      <c r="AY648" s="101">
        <v>0</v>
      </c>
      <c r="AZ648" s="100">
        <v>0</v>
      </c>
      <c r="BA648" s="101">
        <v>0</v>
      </c>
      <c r="BB648" s="100">
        <v>0</v>
      </c>
      <c r="BC648" s="101">
        <v>0</v>
      </c>
      <c r="BD648" s="184">
        <v>0</v>
      </c>
      <c r="BE648" s="101">
        <v>0</v>
      </c>
    </row>
    <row r="649" spans="1:57" ht="12.75" hidden="1">
      <c r="A649" s="39"/>
      <c r="B649" s="2" t="s">
        <v>160</v>
      </c>
      <c r="C649" s="66" t="s">
        <v>148</v>
      </c>
      <c r="D649" s="175">
        <v>0</v>
      </c>
      <c r="E649" s="175">
        <v>0</v>
      </c>
      <c r="F649" s="175">
        <v>0</v>
      </c>
      <c r="G649" s="176">
        <v>0</v>
      </c>
      <c r="H649" s="175">
        <v>0</v>
      </c>
      <c r="I649" s="176">
        <v>0</v>
      </c>
      <c r="J649" s="175">
        <v>0</v>
      </c>
      <c r="K649" s="176">
        <v>0</v>
      </c>
      <c r="L649" s="175" t="s">
        <v>241</v>
      </c>
      <c r="M649" s="176">
        <v>0</v>
      </c>
      <c r="N649" s="175" t="s">
        <v>241</v>
      </c>
      <c r="O649" s="176">
        <v>0</v>
      </c>
      <c r="P649" s="175" t="s">
        <v>241</v>
      </c>
      <c r="Q649" s="176">
        <v>0</v>
      </c>
      <c r="R649" s="175" t="s">
        <v>241</v>
      </c>
      <c r="S649" s="176">
        <v>0</v>
      </c>
      <c r="T649" s="175" t="s">
        <v>241</v>
      </c>
      <c r="U649" s="176">
        <v>0</v>
      </c>
      <c r="V649" s="175" t="s">
        <v>241</v>
      </c>
      <c r="W649" s="176">
        <v>0</v>
      </c>
      <c r="X649" s="175" t="s">
        <v>241</v>
      </c>
      <c r="Y649" s="176">
        <v>0</v>
      </c>
      <c r="Z649" s="175" t="s">
        <v>241</v>
      </c>
      <c r="AA649" s="176">
        <v>0</v>
      </c>
      <c r="AB649" s="175" t="s">
        <v>241</v>
      </c>
      <c r="AC649" s="176">
        <v>0</v>
      </c>
      <c r="AD649" s="100">
        <v>0</v>
      </c>
      <c r="AE649" s="101">
        <v>0</v>
      </c>
      <c r="AF649" s="100">
        <v>0</v>
      </c>
      <c r="AG649" s="101">
        <v>0</v>
      </c>
      <c r="AH649" s="100">
        <v>0</v>
      </c>
      <c r="AI649" s="28">
        <v>0</v>
      </c>
      <c r="AJ649" s="100">
        <v>0</v>
      </c>
      <c r="AK649" s="101">
        <v>0</v>
      </c>
      <c r="AL649" s="100">
        <v>0</v>
      </c>
      <c r="AM649" s="101">
        <v>0</v>
      </c>
      <c r="AN649" s="175" t="s">
        <v>241</v>
      </c>
      <c r="AO649" s="176">
        <v>0</v>
      </c>
      <c r="AP649" s="175" t="s">
        <v>241</v>
      </c>
      <c r="AQ649" s="176">
        <v>0</v>
      </c>
      <c r="AR649" s="175" t="s">
        <v>241</v>
      </c>
      <c r="AS649" s="176">
        <v>0</v>
      </c>
      <c r="AT649" s="175" t="s">
        <v>241</v>
      </c>
      <c r="AU649" s="176">
        <v>0</v>
      </c>
      <c r="AV649" s="175" t="s">
        <v>241</v>
      </c>
      <c r="AW649" s="176">
        <v>0</v>
      </c>
      <c r="AX649" s="100">
        <v>0</v>
      </c>
      <c r="AY649" s="101">
        <v>0</v>
      </c>
      <c r="AZ649" s="100">
        <v>0</v>
      </c>
      <c r="BA649" s="101">
        <v>0</v>
      </c>
      <c r="BB649" s="100">
        <v>0</v>
      </c>
      <c r="BC649" s="101">
        <v>0</v>
      </c>
      <c r="BD649" s="184">
        <v>0</v>
      </c>
      <c r="BE649" s="101">
        <v>0</v>
      </c>
    </row>
    <row r="650" spans="1:57" ht="12.75" hidden="1">
      <c r="A650" s="38" t="s">
        <v>14</v>
      </c>
      <c r="B650" s="1" t="s">
        <v>161</v>
      </c>
      <c r="C650" s="65" t="s">
        <v>162</v>
      </c>
      <c r="D650" s="102">
        <v>1</v>
      </c>
      <c r="E650" s="102">
        <v>1</v>
      </c>
      <c r="F650" s="175">
        <v>0</v>
      </c>
      <c r="G650" s="176">
        <v>0</v>
      </c>
      <c r="H650" s="175">
        <v>0</v>
      </c>
      <c r="I650" s="176">
        <v>0</v>
      </c>
      <c r="J650" s="175">
        <v>0</v>
      </c>
      <c r="K650" s="176">
        <v>0</v>
      </c>
      <c r="L650" s="175" t="s">
        <v>241</v>
      </c>
      <c r="M650" s="176">
        <v>0</v>
      </c>
      <c r="N650" s="175" t="s">
        <v>241</v>
      </c>
      <c r="O650" s="176">
        <v>0</v>
      </c>
      <c r="P650" s="175" t="s">
        <v>241</v>
      </c>
      <c r="Q650" s="176">
        <v>0</v>
      </c>
      <c r="R650" s="175" t="s">
        <v>241</v>
      </c>
      <c r="S650" s="176">
        <v>0</v>
      </c>
      <c r="T650" s="175" t="s">
        <v>241</v>
      </c>
      <c r="U650" s="176">
        <v>0</v>
      </c>
      <c r="V650" s="175" t="s">
        <v>241</v>
      </c>
      <c r="W650" s="176">
        <v>0</v>
      </c>
      <c r="X650" s="175" t="s">
        <v>241</v>
      </c>
      <c r="Y650" s="176">
        <v>0</v>
      </c>
      <c r="Z650" s="175" t="s">
        <v>241</v>
      </c>
      <c r="AA650" s="176">
        <v>0</v>
      </c>
      <c r="AB650" s="175" t="s">
        <v>241</v>
      </c>
      <c r="AC650" s="176">
        <v>0</v>
      </c>
      <c r="AD650" s="100">
        <v>0</v>
      </c>
      <c r="AE650" s="101">
        <v>0</v>
      </c>
      <c r="AF650" s="100">
        <v>0</v>
      </c>
      <c r="AG650" s="101">
        <v>0</v>
      </c>
      <c r="AH650" s="100">
        <v>0</v>
      </c>
      <c r="AI650" s="28">
        <v>0</v>
      </c>
      <c r="AJ650" s="100">
        <v>0</v>
      </c>
      <c r="AK650" s="101">
        <v>0</v>
      </c>
      <c r="AL650" s="100">
        <v>0</v>
      </c>
      <c r="AM650" s="101">
        <v>0</v>
      </c>
      <c r="AN650" s="175" t="s">
        <v>241</v>
      </c>
      <c r="AO650" s="176">
        <v>0</v>
      </c>
      <c r="AP650" s="175" t="s">
        <v>241</v>
      </c>
      <c r="AQ650" s="176">
        <v>0</v>
      </c>
      <c r="AR650" s="175" t="s">
        <v>241</v>
      </c>
      <c r="AS650" s="176">
        <v>0</v>
      </c>
      <c r="AT650" s="175" t="s">
        <v>241</v>
      </c>
      <c r="AU650" s="176">
        <v>0</v>
      </c>
      <c r="AV650" s="175" t="s">
        <v>241</v>
      </c>
      <c r="AW650" s="176">
        <v>0</v>
      </c>
      <c r="AX650" s="100">
        <v>0</v>
      </c>
      <c r="AY650" s="101">
        <v>0</v>
      </c>
      <c r="AZ650" s="100">
        <v>0</v>
      </c>
      <c r="BA650" s="101">
        <v>0</v>
      </c>
      <c r="BB650" s="100">
        <v>0</v>
      </c>
      <c r="BC650" s="101">
        <v>0</v>
      </c>
      <c r="BD650" s="184">
        <v>0</v>
      </c>
      <c r="BE650" s="101">
        <v>0</v>
      </c>
    </row>
    <row r="651" spans="1:57" ht="12.75" hidden="1">
      <c r="A651" s="39"/>
      <c r="B651" s="2"/>
      <c r="C651" s="66" t="s">
        <v>148</v>
      </c>
      <c r="D651" s="95">
        <v>1.5</v>
      </c>
      <c r="E651" s="95">
        <v>1.5</v>
      </c>
      <c r="F651" s="175">
        <v>0</v>
      </c>
      <c r="G651" s="176">
        <v>0</v>
      </c>
      <c r="H651" s="175">
        <v>0</v>
      </c>
      <c r="I651" s="176">
        <v>0</v>
      </c>
      <c r="J651" s="175">
        <v>0</v>
      </c>
      <c r="K651" s="176">
        <v>0</v>
      </c>
      <c r="L651" s="175" t="s">
        <v>241</v>
      </c>
      <c r="M651" s="176">
        <v>0</v>
      </c>
      <c r="N651" s="175" t="s">
        <v>241</v>
      </c>
      <c r="O651" s="176">
        <v>0</v>
      </c>
      <c r="P651" s="175" t="s">
        <v>241</v>
      </c>
      <c r="Q651" s="176">
        <v>0</v>
      </c>
      <c r="R651" s="175" t="s">
        <v>241</v>
      </c>
      <c r="S651" s="176">
        <v>0</v>
      </c>
      <c r="T651" s="175" t="s">
        <v>241</v>
      </c>
      <c r="U651" s="176">
        <v>0</v>
      </c>
      <c r="V651" s="175" t="s">
        <v>241</v>
      </c>
      <c r="W651" s="176">
        <v>0</v>
      </c>
      <c r="X651" s="175" t="s">
        <v>241</v>
      </c>
      <c r="Y651" s="176">
        <v>0</v>
      </c>
      <c r="Z651" s="175" t="s">
        <v>241</v>
      </c>
      <c r="AA651" s="176">
        <v>0</v>
      </c>
      <c r="AB651" s="175" t="s">
        <v>241</v>
      </c>
      <c r="AC651" s="176">
        <v>0</v>
      </c>
      <c r="AD651" s="100">
        <v>0</v>
      </c>
      <c r="AE651" s="101">
        <v>0</v>
      </c>
      <c r="AF651" s="100">
        <v>0</v>
      </c>
      <c r="AG651" s="101">
        <v>0</v>
      </c>
      <c r="AH651" s="100">
        <v>0</v>
      </c>
      <c r="AI651" s="28">
        <v>0</v>
      </c>
      <c r="AJ651" s="100">
        <v>0</v>
      </c>
      <c r="AK651" s="101">
        <v>0</v>
      </c>
      <c r="AL651" s="100">
        <v>0</v>
      </c>
      <c r="AM651" s="101">
        <v>0</v>
      </c>
      <c r="AN651" s="175" t="s">
        <v>241</v>
      </c>
      <c r="AO651" s="176">
        <v>0</v>
      </c>
      <c r="AP651" s="175" t="s">
        <v>241</v>
      </c>
      <c r="AQ651" s="176">
        <v>0</v>
      </c>
      <c r="AR651" s="175" t="s">
        <v>241</v>
      </c>
      <c r="AS651" s="176">
        <v>0</v>
      </c>
      <c r="AT651" s="175" t="s">
        <v>241</v>
      </c>
      <c r="AU651" s="176">
        <v>0</v>
      </c>
      <c r="AV651" s="175" t="s">
        <v>241</v>
      </c>
      <c r="AW651" s="176">
        <v>0</v>
      </c>
      <c r="AX651" s="100">
        <v>0</v>
      </c>
      <c r="AY651" s="101">
        <v>0</v>
      </c>
      <c r="AZ651" s="100">
        <v>0</v>
      </c>
      <c r="BA651" s="101">
        <v>0</v>
      </c>
      <c r="BB651" s="100">
        <v>0</v>
      </c>
      <c r="BC651" s="101">
        <v>0</v>
      </c>
      <c r="BD651" s="184">
        <v>0</v>
      </c>
      <c r="BE651" s="101">
        <v>0</v>
      </c>
    </row>
    <row r="652" spans="1:57" ht="12.75" hidden="1">
      <c r="A652" s="38" t="s">
        <v>15</v>
      </c>
      <c r="B652" s="1" t="s">
        <v>207</v>
      </c>
      <c r="C652" s="65" t="s">
        <v>147</v>
      </c>
      <c r="D652" s="175">
        <v>0</v>
      </c>
      <c r="E652" s="175">
        <v>0</v>
      </c>
      <c r="F652" s="175">
        <v>0</v>
      </c>
      <c r="G652" s="176">
        <v>0</v>
      </c>
      <c r="H652" s="175">
        <v>0</v>
      </c>
      <c r="I652" s="176">
        <v>0</v>
      </c>
      <c r="J652" s="175">
        <v>0</v>
      </c>
      <c r="K652" s="176">
        <v>0</v>
      </c>
      <c r="L652" s="175" t="s">
        <v>241</v>
      </c>
      <c r="M652" s="176">
        <v>0</v>
      </c>
      <c r="N652" s="175" t="s">
        <v>241</v>
      </c>
      <c r="O652" s="176">
        <v>0</v>
      </c>
      <c r="P652" s="175" t="s">
        <v>241</v>
      </c>
      <c r="Q652" s="176">
        <v>0</v>
      </c>
      <c r="R652" s="175" t="s">
        <v>241</v>
      </c>
      <c r="S652" s="176">
        <v>0</v>
      </c>
      <c r="T652" s="175" t="s">
        <v>241</v>
      </c>
      <c r="U652" s="176">
        <v>0</v>
      </c>
      <c r="V652" s="175" t="s">
        <v>241</v>
      </c>
      <c r="W652" s="176">
        <v>0</v>
      </c>
      <c r="X652" s="175" t="s">
        <v>276</v>
      </c>
      <c r="Y652" s="176" t="s">
        <v>726</v>
      </c>
      <c r="Z652" s="175" t="s">
        <v>241</v>
      </c>
      <c r="AA652" s="176">
        <v>0</v>
      </c>
      <c r="AB652" s="175" t="s">
        <v>241</v>
      </c>
      <c r="AC652" s="176">
        <v>0</v>
      </c>
      <c r="AD652" s="100">
        <v>0</v>
      </c>
      <c r="AE652" s="101">
        <v>0</v>
      </c>
      <c r="AF652" s="100">
        <v>0</v>
      </c>
      <c r="AG652" s="101">
        <v>0</v>
      </c>
      <c r="AH652" s="100">
        <v>0</v>
      </c>
      <c r="AI652" s="28">
        <v>0</v>
      </c>
      <c r="AJ652" s="100">
        <v>0</v>
      </c>
      <c r="AK652" s="101">
        <v>0</v>
      </c>
      <c r="AL652" s="100">
        <v>0</v>
      </c>
      <c r="AM652" s="101">
        <v>0</v>
      </c>
      <c r="AN652" s="175" t="s">
        <v>241</v>
      </c>
      <c r="AO652" s="176">
        <v>0</v>
      </c>
      <c r="AP652" s="175" t="s">
        <v>241</v>
      </c>
      <c r="AQ652" s="176">
        <v>0</v>
      </c>
      <c r="AR652" s="175" t="s">
        <v>241</v>
      </c>
      <c r="AS652" s="176">
        <v>0</v>
      </c>
      <c r="AT652" s="175" t="s">
        <v>241</v>
      </c>
      <c r="AU652" s="176">
        <v>0</v>
      </c>
      <c r="AV652" s="175" t="s">
        <v>241</v>
      </c>
      <c r="AW652" s="176">
        <v>0</v>
      </c>
      <c r="AX652" s="100">
        <v>0</v>
      </c>
      <c r="AY652" s="101">
        <v>0</v>
      </c>
      <c r="AZ652" s="100">
        <v>0</v>
      </c>
      <c r="BA652" s="101">
        <v>0</v>
      </c>
      <c r="BB652" s="100">
        <v>0</v>
      </c>
      <c r="BC652" s="101">
        <v>0</v>
      </c>
      <c r="BD652" s="184">
        <v>0</v>
      </c>
      <c r="BE652" s="101">
        <v>0</v>
      </c>
    </row>
    <row r="653" spans="1:57" ht="12.75" hidden="1">
      <c r="A653" s="39"/>
      <c r="B653" s="2"/>
      <c r="C653" s="66" t="s">
        <v>148</v>
      </c>
      <c r="D653" s="175">
        <v>0</v>
      </c>
      <c r="E653" s="175">
        <v>0</v>
      </c>
      <c r="F653" s="175">
        <v>0</v>
      </c>
      <c r="G653" s="176">
        <v>0</v>
      </c>
      <c r="H653" s="175">
        <v>0</v>
      </c>
      <c r="I653" s="176">
        <v>0</v>
      </c>
      <c r="J653" s="175">
        <v>0</v>
      </c>
      <c r="K653" s="176">
        <v>0</v>
      </c>
      <c r="L653" s="175" t="s">
        <v>241</v>
      </c>
      <c r="M653" s="176">
        <v>0</v>
      </c>
      <c r="N653" s="175" t="s">
        <v>241</v>
      </c>
      <c r="O653" s="176">
        <v>0</v>
      </c>
      <c r="P653" s="175" t="s">
        <v>241</v>
      </c>
      <c r="Q653" s="176">
        <v>0</v>
      </c>
      <c r="R653" s="175" t="s">
        <v>241</v>
      </c>
      <c r="S653" s="176">
        <v>0</v>
      </c>
      <c r="T653" s="175" t="s">
        <v>241</v>
      </c>
      <c r="U653" s="176">
        <v>0</v>
      </c>
      <c r="V653" s="175" t="s">
        <v>241</v>
      </c>
      <c r="W653" s="176">
        <v>0</v>
      </c>
      <c r="X653" s="175" t="s">
        <v>277</v>
      </c>
      <c r="Y653" s="176" t="s">
        <v>868</v>
      </c>
      <c r="Z653" s="175" t="s">
        <v>241</v>
      </c>
      <c r="AA653" s="176">
        <v>0</v>
      </c>
      <c r="AB653" s="175" t="s">
        <v>241</v>
      </c>
      <c r="AC653" s="176">
        <v>0</v>
      </c>
      <c r="AD653" s="100">
        <v>0</v>
      </c>
      <c r="AE653" s="101">
        <v>0</v>
      </c>
      <c r="AF653" s="100">
        <v>0</v>
      </c>
      <c r="AG653" s="101">
        <v>0</v>
      </c>
      <c r="AH653" s="100">
        <v>0</v>
      </c>
      <c r="AI653" s="28">
        <v>0</v>
      </c>
      <c r="AJ653" s="100">
        <v>0</v>
      </c>
      <c r="AK653" s="101">
        <v>0</v>
      </c>
      <c r="AL653" s="100">
        <v>0</v>
      </c>
      <c r="AM653" s="101">
        <v>0</v>
      </c>
      <c r="AN653" s="175" t="s">
        <v>241</v>
      </c>
      <c r="AO653" s="176">
        <v>0</v>
      </c>
      <c r="AP653" s="175" t="s">
        <v>241</v>
      </c>
      <c r="AQ653" s="176">
        <v>0</v>
      </c>
      <c r="AR653" s="175" t="s">
        <v>241</v>
      </c>
      <c r="AS653" s="176">
        <v>0</v>
      </c>
      <c r="AT653" s="175" t="s">
        <v>241</v>
      </c>
      <c r="AU653" s="176">
        <v>0</v>
      </c>
      <c r="AV653" s="175" t="s">
        <v>241</v>
      </c>
      <c r="AW653" s="176">
        <v>0</v>
      </c>
      <c r="AX653" s="100">
        <v>0</v>
      </c>
      <c r="AY653" s="101">
        <v>0</v>
      </c>
      <c r="AZ653" s="100">
        <v>0</v>
      </c>
      <c r="BA653" s="101">
        <v>0</v>
      </c>
      <c r="BB653" s="100">
        <v>0</v>
      </c>
      <c r="BC653" s="101">
        <v>0</v>
      </c>
      <c r="BD653" s="184">
        <v>0</v>
      </c>
      <c r="BE653" s="101">
        <v>0</v>
      </c>
    </row>
    <row r="654" spans="1:57" ht="12.75" hidden="1">
      <c r="A654" s="38" t="s">
        <v>16</v>
      </c>
      <c r="B654" s="1" t="s">
        <v>164</v>
      </c>
      <c r="C654" s="65" t="s">
        <v>147</v>
      </c>
      <c r="D654" s="175" t="s">
        <v>241</v>
      </c>
      <c r="E654" s="175" t="s">
        <v>9</v>
      </c>
      <c r="F654" s="175">
        <v>0</v>
      </c>
      <c r="G654" s="176">
        <v>3</v>
      </c>
      <c r="H654" s="175">
        <v>0</v>
      </c>
      <c r="I654" s="176">
        <v>0</v>
      </c>
      <c r="J654" s="175">
        <v>50</v>
      </c>
      <c r="K654" s="176" t="s">
        <v>516</v>
      </c>
      <c r="L654" s="175" t="s">
        <v>238</v>
      </c>
      <c r="M654" s="176" t="s">
        <v>483</v>
      </c>
      <c r="N654" s="175" t="s">
        <v>238</v>
      </c>
      <c r="O654" s="176" t="s">
        <v>483</v>
      </c>
      <c r="P654" s="175" t="s">
        <v>185</v>
      </c>
      <c r="Q654" s="176" t="s">
        <v>484</v>
      </c>
      <c r="R654" s="175" t="s">
        <v>241</v>
      </c>
      <c r="S654" s="176" t="s">
        <v>485</v>
      </c>
      <c r="T654" s="175" t="s">
        <v>241</v>
      </c>
      <c r="U654" s="176" t="s">
        <v>840</v>
      </c>
      <c r="V654" s="175" t="s">
        <v>241</v>
      </c>
      <c r="W654" s="176" t="s">
        <v>483</v>
      </c>
      <c r="X654" s="175" t="s">
        <v>238</v>
      </c>
      <c r="Y654" s="176" t="s">
        <v>483</v>
      </c>
      <c r="Z654" s="175" t="s">
        <v>241</v>
      </c>
      <c r="AA654" s="176">
        <v>0</v>
      </c>
      <c r="AB654" s="175" t="s">
        <v>241</v>
      </c>
      <c r="AC654" s="176">
        <v>1</v>
      </c>
      <c r="AD654" s="100">
        <v>0</v>
      </c>
      <c r="AE654" s="101">
        <v>2</v>
      </c>
      <c r="AF654" s="100">
        <v>0</v>
      </c>
      <c r="AG654" s="101">
        <v>0</v>
      </c>
      <c r="AH654" s="100">
        <v>0</v>
      </c>
      <c r="AI654" s="28">
        <v>3</v>
      </c>
      <c r="AJ654" s="100">
        <v>0</v>
      </c>
      <c r="AK654" s="101">
        <v>0</v>
      </c>
      <c r="AL654" s="100">
        <v>0</v>
      </c>
      <c r="AM654" s="101">
        <v>0</v>
      </c>
      <c r="AN654" s="175" t="s">
        <v>241</v>
      </c>
      <c r="AO654" s="176">
        <v>8</v>
      </c>
      <c r="AP654" s="175" t="s">
        <v>241</v>
      </c>
      <c r="AQ654" s="176">
        <v>0</v>
      </c>
      <c r="AR654" s="175" t="s">
        <v>241</v>
      </c>
      <c r="AS654" s="176">
        <v>0</v>
      </c>
      <c r="AT654" s="175" t="s">
        <v>241</v>
      </c>
      <c r="AU654" s="176">
        <v>0</v>
      </c>
      <c r="AV654" s="175" t="s">
        <v>241</v>
      </c>
      <c r="AW654" s="176">
        <v>0</v>
      </c>
      <c r="AX654" s="100">
        <v>0</v>
      </c>
      <c r="AY654" s="101">
        <v>0</v>
      </c>
      <c r="AZ654" s="100">
        <v>0</v>
      </c>
      <c r="BA654" s="101">
        <v>2</v>
      </c>
      <c r="BB654" s="100">
        <v>0</v>
      </c>
      <c r="BC654" s="101">
        <v>1</v>
      </c>
      <c r="BD654" s="184">
        <v>0</v>
      </c>
      <c r="BE654" s="101">
        <v>1</v>
      </c>
    </row>
    <row r="655" spans="1:57" ht="12.75" hidden="1">
      <c r="A655" s="39"/>
      <c r="B655" s="2"/>
      <c r="C655" s="66" t="s">
        <v>148</v>
      </c>
      <c r="D655" s="175" t="s">
        <v>241</v>
      </c>
      <c r="E655" s="175" t="s">
        <v>675</v>
      </c>
      <c r="F655" s="175">
        <v>0</v>
      </c>
      <c r="G655" s="176">
        <v>0.371</v>
      </c>
      <c r="H655" s="175">
        <v>0</v>
      </c>
      <c r="I655" s="176">
        <v>0</v>
      </c>
      <c r="J655" s="175" t="s">
        <v>270</v>
      </c>
      <c r="K655" s="176" t="s">
        <v>695</v>
      </c>
      <c r="L655" s="175" t="s">
        <v>270</v>
      </c>
      <c r="M655" s="176" t="s">
        <v>837</v>
      </c>
      <c r="N655" s="175" t="s">
        <v>270</v>
      </c>
      <c r="O655" s="176" t="s">
        <v>837</v>
      </c>
      <c r="P655" s="175" t="s">
        <v>281</v>
      </c>
      <c r="Q655" s="176" t="s">
        <v>838</v>
      </c>
      <c r="R655" s="175" t="s">
        <v>241</v>
      </c>
      <c r="S655" s="176" t="s">
        <v>839</v>
      </c>
      <c r="T655" s="175" t="s">
        <v>241</v>
      </c>
      <c r="U655" s="176" t="s">
        <v>264</v>
      </c>
      <c r="V655" s="175" t="s">
        <v>241</v>
      </c>
      <c r="W655" s="176" t="s">
        <v>837</v>
      </c>
      <c r="X655" s="175" t="s">
        <v>270</v>
      </c>
      <c r="Y655" s="176" t="s">
        <v>837</v>
      </c>
      <c r="Z655" s="175" t="s">
        <v>241</v>
      </c>
      <c r="AA655" s="176">
        <v>0</v>
      </c>
      <c r="AB655" s="175" t="s">
        <v>241</v>
      </c>
      <c r="AC655" s="176">
        <v>0.123</v>
      </c>
      <c r="AD655" s="100">
        <v>0</v>
      </c>
      <c r="AE655" s="101">
        <v>0.274</v>
      </c>
      <c r="AF655" s="100">
        <v>0</v>
      </c>
      <c r="AG655" s="101">
        <v>0</v>
      </c>
      <c r="AH655" s="100">
        <v>0</v>
      </c>
      <c r="AI655" s="28">
        <v>0.371</v>
      </c>
      <c r="AJ655" s="100">
        <v>0</v>
      </c>
      <c r="AK655" s="101">
        <v>0</v>
      </c>
      <c r="AL655" s="100">
        <v>0</v>
      </c>
      <c r="AM655" s="101">
        <v>0</v>
      </c>
      <c r="AN655" s="175" t="s">
        <v>241</v>
      </c>
      <c r="AO655" s="176">
        <v>1.137</v>
      </c>
      <c r="AP655" s="175" t="s">
        <v>241</v>
      </c>
      <c r="AQ655" s="176">
        <v>0</v>
      </c>
      <c r="AR655" s="175" t="s">
        <v>241</v>
      </c>
      <c r="AS655" s="176">
        <v>0</v>
      </c>
      <c r="AT655" s="175" t="s">
        <v>241</v>
      </c>
      <c r="AU655" s="176">
        <v>0</v>
      </c>
      <c r="AV655" s="175" t="s">
        <v>241</v>
      </c>
      <c r="AW655" s="176">
        <v>0</v>
      </c>
      <c r="AX655" s="100">
        <v>0</v>
      </c>
      <c r="AY655" s="101">
        <v>0</v>
      </c>
      <c r="AZ655" s="100">
        <v>0</v>
      </c>
      <c r="BA655" s="101">
        <v>0.319</v>
      </c>
      <c r="BB655" s="100">
        <v>0</v>
      </c>
      <c r="BC655" s="101">
        <v>0.196</v>
      </c>
      <c r="BD655" s="184">
        <v>0</v>
      </c>
      <c r="BE655" s="101">
        <v>0.123</v>
      </c>
    </row>
    <row r="656" spans="1:57" ht="12.75" hidden="1">
      <c r="A656" s="38" t="s">
        <v>17</v>
      </c>
      <c r="B656" s="1" t="s">
        <v>165</v>
      </c>
      <c r="C656" s="65" t="s">
        <v>162</v>
      </c>
      <c r="D656" s="175">
        <v>5</v>
      </c>
      <c r="E656" s="175">
        <v>5</v>
      </c>
      <c r="F656" s="175">
        <v>6</v>
      </c>
      <c r="G656" s="176" t="s">
        <v>21</v>
      </c>
      <c r="H656" s="175">
        <v>0</v>
      </c>
      <c r="I656" s="176">
        <v>1</v>
      </c>
      <c r="J656" s="175">
        <v>0</v>
      </c>
      <c r="K656" s="176">
        <v>10</v>
      </c>
      <c r="L656" s="175" t="s">
        <v>241</v>
      </c>
      <c r="M656" s="176">
        <v>2</v>
      </c>
      <c r="N656" s="175" t="s">
        <v>15</v>
      </c>
      <c r="O656" s="176" t="s">
        <v>23</v>
      </c>
      <c r="P656" s="175" t="s">
        <v>15</v>
      </c>
      <c r="Q656" s="176">
        <v>18</v>
      </c>
      <c r="R656" s="175" t="s">
        <v>15</v>
      </c>
      <c r="S656" s="176">
        <v>1</v>
      </c>
      <c r="T656" s="175" t="s">
        <v>15</v>
      </c>
      <c r="U656" s="176">
        <v>7</v>
      </c>
      <c r="V656" s="175" t="s">
        <v>241</v>
      </c>
      <c r="W656" s="176">
        <v>5</v>
      </c>
      <c r="X656" s="175" t="s">
        <v>15</v>
      </c>
      <c r="Y656" s="176" t="s">
        <v>24</v>
      </c>
      <c r="Z656" s="175" t="s">
        <v>14</v>
      </c>
      <c r="AA656" s="176" t="s">
        <v>18</v>
      </c>
      <c r="AB656" s="175" t="s">
        <v>14</v>
      </c>
      <c r="AC656" s="176" t="s">
        <v>8</v>
      </c>
      <c r="AD656" s="100">
        <v>4</v>
      </c>
      <c r="AE656" s="101">
        <v>10</v>
      </c>
      <c r="AF656" s="100">
        <v>6</v>
      </c>
      <c r="AG656" s="101">
        <v>24</v>
      </c>
      <c r="AH656" s="100">
        <v>1</v>
      </c>
      <c r="AI656" s="36" t="s">
        <v>27</v>
      </c>
      <c r="AJ656" s="100">
        <v>5</v>
      </c>
      <c r="AK656" s="101">
        <v>0</v>
      </c>
      <c r="AL656" s="100">
        <v>0</v>
      </c>
      <c r="AM656" s="101">
        <v>0</v>
      </c>
      <c r="AN656" s="175" t="s">
        <v>241</v>
      </c>
      <c r="AO656" s="176" t="s">
        <v>187</v>
      </c>
      <c r="AP656" s="175" t="s">
        <v>14</v>
      </c>
      <c r="AQ656" s="176" t="s">
        <v>183</v>
      </c>
      <c r="AR656" s="175" t="s">
        <v>15</v>
      </c>
      <c r="AS656" s="176" t="s">
        <v>18</v>
      </c>
      <c r="AT656" s="175" t="s">
        <v>241</v>
      </c>
      <c r="AU656" s="176">
        <v>0</v>
      </c>
      <c r="AV656" s="175" t="s">
        <v>20</v>
      </c>
      <c r="AW656" s="176" t="s">
        <v>33</v>
      </c>
      <c r="AX656" s="100">
        <v>10</v>
      </c>
      <c r="AY656" s="101">
        <v>12</v>
      </c>
      <c r="AZ656" s="100">
        <v>0</v>
      </c>
      <c r="BA656" s="101">
        <v>14</v>
      </c>
      <c r="BB656" s="100">
        <v>5</v>
      </c>
      <c r="BC656" s="176" t="s">
        <v>8</v>
      </c>
      <c r="BD656" s="184">
        <v>0</v>
      </c>
      <c r="BE656" s="101">
        <v>9</v>
      </c>
    </row>
    <row r="657" spans="1:57" ht="12.75" hidden="1">
      <c r="A657" s="39"/>
      <c r="B657" s="2"/>
      <c r="C657" s="66" t="s">
        <v>148</v>
      </c>
      <c r="D657" s="175" t="s">
        <v>676</v>
      </c>
      <c r="E657" s="175" t="s">
        <v>676</v>
      </c>
      <c r="F657" s="175" t="s">
        <v>265</v>
      </c>
      <c r="G657" s="176" t="s">
        <v>689</v>
      </c>
      <c r="H657" s="175">
        <v>0</v>
      </c>
      <c r="I657" s="176">
        <v>0.277</v>
      </c>
      <c r="J657" s="175">
        <v>0</v>
      </c>
      <c r="K657" s="176">
        <v>3.033</v>
      </c>
      <c r="L657" s="175" t="s">
        <v>241</v>
      </c>
      <c r="M657" s="176">
        <v>0.853</v>
      </c>
      <c r="N657" s="175" t="s">
        <v>275</v>
      </c>
      <c r="O657" s="176" t="s">
        <v>705</v>
      </c>
      <c r="P657" s="175" t="s">
        <v>275</v>
      </c>
      <c r="Q657" s="176">
        <v>7.022</v>
      </c>
      <c r="R657" s="100">
        <v>1.35</v>
      </c>
      <c r="S657" s="101">
        <v>0.649</v>
      </c>
      <c r="T657" s="175" t="s">
        <v>275</v>
      </c>
      <c r="U657" s="176">
        <v>2.752</v>
      </c>
      <c r="V657" s="100">
        <v>0</v>
      </c>
      <c r="W657" s="101">
        <v>1.973</v>
      </c>
      <c r="X657" s="175" t="s">
        <v>275</v>
      </c>
      <c r="Y657" s="176" t="s">
        <v>727</v>
      </c>
      <c r="Z657" s="175" t="s">
        <v>284</v>
      </c>
      <c r="AA657" s="176" t="s">
        <v>729</v>
      </c>
      <c r="AB657" s="175" t="s">
        <v>284</v>
      </c>
      <c r="AC657" s="176" t="s">
        <v>731</v>
      </c>
      <c r="AD657" s="175" t="s">
        <v>256</v>
      </c>
      <c r="AE657" s="176">
        <v>5.291</v>
      </c>
      <c r="AF657" s="175" t="s">
        <v>267</v>
      </c>
      <c r="AG657" s="176" t="s">
        <v>736</v>
      </c>
      <c r="AH657" s="175" t="s">
        <v>288</v>
      </c>
      <c r="AI657" s="36" t="s">
        <v>738</v>
      </c>
      <c r="AJ657" s="175" t="s">
        <v>290</v>
      </c>
      <c r="AK657" s="176">
        <v>0</v>
      </c>
      <c r="AL657" s="100">
        <v>0</v>
      </c>
      <c r="AM657" s="101">
        <v>0</v>
      </c>
      <c r="AN657" s="100">
        <v>0</v>
      </c>
      <c r="AO657" s="101">
        <v>8.904</v>
      </c>
      <c r="AP657" s="175" t="s">
        <v>294</v>
      </c>
      <c r="AQ657" s="176" t="s">
        <v>745</v>
      </c>
      <c r="AR657" s="175" t="s">
        <v>290</v>
      </c>
      <c r="AS657" s="176" t="s">
        <v>747</v>
      </c>
      <c r="AT657" s="100">
        <v>0</v>
      </c>
      <c r="AU657" s="101">
        <v>0</v>
      </c>
      <c r="AV657" s="175" t="s">
        <v>298</v>
      </c>
      <c r="AW657" s="176" t="s">
        <v>750</v>
      </c>
      <c r="AX657" s="175" t="s">
        <v>267</v>
      </c>
      <c r="AY657" s="176" t="s">
        <v>665</v>
      </c>
      <c r="AZ657" s="100">
        <v>0</v>
      </c>
      <c r="BA657" s="101">
        <v>6.89</v>
      </c>
      <c r="BB657" s="175" t="s">
        <v>256</v>
      </c>
      <c r="BC657" s="176" t="s">
        <v>599</v>
      </c>
      <c r="BD657" s="184">
        <v>0</v>
      </c>
      <c r="BE657" s="101">
        <v>2.525</v>
      </c>
    </row>
    <row r="658" spans="1:57" ht="12.75" hidden="1">
      <c r="A658" s="38" t="s">
        <v>18</v>
      </c>
      <c r="B658" s="1" t="s">
        <v>167</v>
      </c>
      <c r="C658" s="65" t="s">
        <v>208</v>
      </c>
      <c r="D658" s="175" t="s">
        <v>241</v>
      </c>
      <c r="E658" s="175" t="s">
        <v>677</v>
      </c>
      <c r="F658" s="175">
        <v>0</v>
      </c>
      <c r="G658" s="176">
        <v>19</v>
      </c>
      <c r="H658" s="175">
        <v>40</v>
      </c>
      <c r="I658" s="176" t="s">
        <v>187</v>
      </c>
      <c r="J658" s="175">
        <v>0</v>
      </c>
      <c r="K658" s="176" t="s">
        <v>8</v>
      </c>
      <c r="L658" s="175" t="s">
        <v>241</v>
      </c>
      <c r="M658" s="176">
        <v>0</v>
      </c>
      <c r="N658" s="175" t="s">
        <v>15</v>
      </c>
      <c r="O658" s="176" t="s">
        <v>184</v>
      </c>
      <c r="P658" s="175" t="s">
        <v>241</v>
      </c>
      <c r="Q658" s="176" t="s">
        <v>27</v>
      </c>
      <c r="R658" s="100">
        <v>0</v>
      </c>
      <c r="S658" s="101">
        <v>0</v>
      </c>
      <c r="T658" s="175">
        <v>0</v>
      </c>
      <c r="U658" s="176">
        <v>3</v>
      </c>
      <c r="V658" s="100">
        <v>0</v>
      </c>
      <c r="W658" s="101">
        <v>0</v>
      </c>
      <c r="X658" s="175">
        <v>0</v>
      </c>
      <c r="Y658" s="176" t="s">
        <v>27</v>
      </c>
      <c r="Z658" s="175" t="s">
        <v>241</v>
      </c>
      <c r="AA658" s="176">
        <v>0</v>
      </c>
      <c r="AB658" s="100">
        <v>0</v>
      </c>
      <c r="AC658" s="101" t="s">
        <v>491</v>
      </c>
      <c r="AD658" s="100">
        <v>0</v>
      </c>
      <c r="AE658" s="101">
        <v>0</v>
      </c>
      <c r="AF658" s="100">
        <v>6</v>
      </c>
      <c r="AG658" s="101">
        <v>9</v>
      </c>
      <c r="AH658" s="100">
        <v>0</v>
      </c>
      <c r="AI658" s="28">
        <v>3</v>
      </c>
      <c r="AJ658" s="100">
        <v>0</v>
      </c>
      <c r="AK658" s="101">
        <v>8</v>
      </c>
      <c r="AL658" s="100">
        <v>0</v>
      </c>
      <c r="AM658" s="101">
        <v>1</v>
      </c>
      <c r="AN658" s="100">
        <v>0</v>
      </c>
      <c r="AO658" s="101">
        <v>0</v>
      </c>
      <c r="AP658" s="100">
        <v>0</v>
      </c>
      <c r="AQ658" s="101">
        <v>3</v>
      </c>
      <c r="AR658" s="175" t="s">
        <v>241</v>
      </c>
      <c r="AS658" s="176">
        <v>0</v>
      </c>
      <c r="AT658" s="100">
        <v>0</v>
      </c>
      <c r="AU658" s="101">
        <v>0</v>
      </c>
      <c r="AV658" s="100">
        <v>16</v>
      </c>
      <c r="AW658" s="101">
        <v>8</v>
      </c>
      <c r="AX658" s="175" t="s">
        <v>241</v>
      </c>
      <c r="AY658" s="176">
        <v>8</v>
      </c>
      <c r="AZ658" s="203">
        <v>0</v>
      </c>
      <c r="BA658" s="204">
        <v>2</v>
      </c>
      <c r="BB658" s="100">
        <v>16</v>
      </c>
      <c r="BC658" s="176" t="s">
        <v>14</v>
      </c>
      <c r="BD658" s="184">
        <v>0</v>
      </c>
      <c r="BE658" s="101">
        <v>0</v>
      </c>
    </row>
    <row r="659" spans="1:57" ht="12.75" hidden="1">
      <c r="A659" s="39"/>
      <c r="B659" s="2"/>
      <c r="C659" s="66" t="s">
        <v>148</v>
      </c>
      <c r="D659" s="175" t="s">
        <v>241</v>
      </c>
      <c r="E659" s="175" t="s">
        <v>678</v>
      </c>
      <c r="F659" s="175">
        <v>0</v>
      </c>
      <c r="G659" s="176">
        <v>13.136000000000001</v>
      </c>
      <c r="H659" s="175" t="s">
        <v>266</v>
      </c>
      <c r="I659" s="176" t="s">
        <v>693</v>
      </c>
      <c r="J659" s="175">
        <v>0</v>
      </c>
      <c r="K659" s="176" t="s">
        <v>696</v>
      </c>
      <c r="L659" s="175" t="s">
        <v>241</v>
      </c>
      <c r="M659" s="176">
        <v>0</v>
      </c>
      <c r="N659" s="175" t="s">
        <v>274</v>
      </c>
      <c r="O659" s="176" t="s">
        <v>706</v>
      </c>
      <c r="P659" s="175" t="s">
        <v>241</v>
      </c>
      <c r="Q659" s="176" t="s">
        <v>713</v>
      </c>
      <c r="R659" s="100">
        <v>0</v>
      </c>
      <c r="S659" s="101">
        <v>0</v>
      </c>
      <c r="T659" s="175">
        <v>0</v>
      </c>
      <c r="U659" s="176" t="s">
        <v>723</v>
      </c>
      <c r="V659" s="100">
        <v>0</v>
      </c>
      <c r="W659" s="101">
        <v>0</v>
      </c>
      <c r="X659" s="175">
        <v>0</v>
      </c>
      <c r="Y659" s="176" t="s">
        <v>869</v>
      </c>
      <c r="Z659" s="175">
        <v>0</v>
      </c>
      <c r="AA659" s="176">
        <v>0</v>
      </c>
      <c r="AB659" s="100">
        <v>0</v>
      </c>
      <c r="AC659" s="101">
        <v>0.385</v>
      </c>
      <c r="AD659" s="100">
        <v>0</v>
      </c>
      <c r="AE659" s="101">
        <v>0</v>
      </c>
      <c r="AF659" s="175" t="s">
        <v>286</v>
      </c>
      <c r="AG659" s="176">
        <v>27.851</v>
      </c>
      <c r="AH659" s="100">
        <v>0</v>
      </c>
      <c r="AI659" s="28">
        <v>6.038</v>
      </c>
      <c r="AJ659" s="100">
        <v>0</v>
      </c>
      <c r="AK659" s="101">
        <v>71.652</v>
      </c>
      <c r="AL659" s="100">
        <v>0</v>
      </c>
      <c r="AM659" s="101">
        <v>0.838</v>
      </c>
      <c r="AN659" s="100">
        <v>0</v>
      </c>
      <c r="AO659" s="101">
        <v>0</v>
      </c>
      <c r="AP659" s="100">
        <v>0</v>
      </c>
      <c r="AQ659" s="101">
        <v>1.563</v>
      </c>
      <c r="AR659" s="175" t="s">
        <v>241</v>
      </c>
      <c r="AS659" s="176">
        <v>0</v>
      </c>
      <c r="AT659" s="100">
        <v>0</v>
      </c>
      <c r="AU659" s="101">
        <v>0</v>
      </c>
      <c r="AV659" s="175" t="s">
        <v>299</v>
      </c>
      <c r="AW659" s="176" t="s">
        <v>751</v>
      </c>
      <c r="AX659" s="175" t="s">
        <v>241</v>
      </c>
      <c r="AY659" s="176">
        <v>59.07</v>
      </c>
      <c r="AZ659" s="100">
        <v>0</v>
      </c>
      <c r="BA659" s="101">
        <v>3.415</v>
      </c>
      <c r="BB659" s="175" t="s">
        <v>307</v>
      </c>
      <c r="BC659" s="176" t="s">
        <v>668</v>
      </c>
      <c r="BD659" s="184">
        <v>0</v>
      </c>
      <c r="BE659" s="101">
        <v>0</v>
      </c>
    </row>
    <row r="660" spans="1:57" ht="12.75" hidden="1">
      <c r="A660" s="38" t="s">
        <v>19</v>
      </c>
      <c r="B660" s="1" t="s">
        <v>168</v>
      </c>
      <c r="C660" s="65" t="s">
        <v>162</v>
      </c>
      <c r="D660" s="175" t="s">
        <v>835</v>
      </c>
      <c r="E660" s="175" t="s">
        <v>22</v>
      </c>
      <c r="F660" s="175" t="s">
        <v>336</v>
      </c>
      <c r="G660" s="176" t="s">
        <v>27</v>
      </c>
      <c r="H660" s="175" t="s">
        <v>338</v>
      </c>
      <c r="I660" s="176">
        <v>0</v>
      </c>
      <c r="J660" s="175" t="s">
        <v>340</v>
      </c>
      <c r="K660" s="176">
        <v>0</v>
      </c>
      <c r="L660" s="175" t="s">
        <v>340</v>
      </c>
      <c r="M660" s="176">
        <v>1</v>
      </c>
      <c r="N660" s="175" t="s">
        <v>241</v>
      </c>
      <c r="O660" s="176" t="s">
        <v>16</v>
      </c>
      <c r="P660" s="175" t="s">
        <v>340</v>
      </c>
      <c r="Q660" s="176" t="s">
        <v>9</v>
      </c>
      <c r="R660" s="100" t="s">
        <v>341</v>
      </c>
      <c r="S660" s="101">
        <v>0</v>
      </c>
      <c r="T660" s="175">
        <v>0</v>
      </c>
      <c r="U660" s="176">
        <v>2</v>
      </c>
      <c r="V660" s="100">
        <v>1</v>
      </c>
      <c r="W660" s="101">
        <v>3</v>
      </c>
      <c r="X660" s="175" t="s">
        <v>342</v>
      </c>
      <c r="Y660" s="176">
        <v>5</v>
      </c>
      <c r="Z660" s="175" t="s">
        <v>241</v>
      </c>
      <c r="AA660" s="176">
        <v>1</v>
      </c>
      <c r="AB660" s="100">
        <v>0</v>
      </c>
      <c r="AC660" s="101">
        <v>0</v>
      </c>
      <c r="AD660" s="100">
        <v>0</v>
      </c>
      <c r="AE660" s="101">
        <v>1</v>
      </c>
      <c r="AF660" s="175" t="s">
        <v>343</v>
      </c>
      <c r="AG660" s="176">
        <v>6</v>
      </c>
      <c r="AH660" s="100">
        <v>0</v>
      </c>
      <c r="AI660" s="28">
        <v>0</v>
      </c>
      <c r="AJ660" s="100">
        <v>0</v>
      </c>
      <c r="AK660" s="101">
        <v>0</v>
      </c>
      <c r="AL660" s="100">
        <v>0</v>
      </c>
      <c r="AM660" s="101">
        <v>0</v>
      </c>
      <c r="AN660" s="100">
        <v>0</v>
      </c>
      <c r="AO660" s="176" t="s">
        <v>27</v>
      </c>
      <c r="AP660" s="100">
        <v>0</v>
      </c>
      <c r="AQ660" s="101">
        <v>8</v>
      </c>
      <c r="AR660" s="100">
        <v>0</v>
      </c>
      <c r="AS660" s="101">
        <v>2</v>
      </c>
      <c r="AT660" s="100">
        <v>0</v>
      </c>
      <c r="AU660" s="101">
        <v>1</v>
      </c>
      <c r="AV660" s="100">
        <v>1</v>
      </c>
      <c r="AW660" s="101">
        <v>0</v>
      </c>
      <c r="AX660" s="175" t="s">
        <v>241</v>
      </c>
      <c r="AY660" s="176">
        <v>4</v>
      </c>
      <c r="AZ660" s="100">
        <v>0</v>
      </c>
      <c r="BA660" s="101">
        <v>1</v>
      </c>
      <c r="BB660" s="100" t="s">
        <v>345</v>
      </c>
      <c r="BC660" s="101">
        <v>2</v>
      </c>
      <c r="BD660" s="184">
        <v>0</v>
      </c>
      <c r="BE660" s="101">
        <v>0</v>
      </c>
    </row>
    <row r="661" spans="1:57" ht="12.75" hidden="1">
      <c r="A661" s="39"/>
      <c r="B661" s="2"/>
      <c r="C661" s="66" t="s">
        <v>148</v>
      </c>
      <c r="D661" s="175" t="s">
        <v>335</v>
      </c>
      <c r="E661" s="175" t="s">
        <v>848</v>
      </c>
      <c r="F661" s="175" t="s">
        <v>337</v>
      </c>
      <c r="G661" s="176">
        <v>0.726</v>
      </c>
      <c r="H661" s="175" t="s">
        <v>339</v>
      </c>
      <c r="I661" s="176">
        <v>0</v>
      </c>
      <c r="J661" s="175" t="s">
        <v>301</v>
      </c>
      <c r="K661" s="176">
        <v>3.641</v>
      </c>
      <c r="L661" s="175" t="s">
        <v>301</v>
      </c>
      <c r="M661" s="176">
        <v>12.465</v>
      </c>
      <c r="N661" s="175" t="s">
        <v>241</v>
      </c>
      <c r="O661" s="176" t="s">
        <v>707</v>
      </c>
      <c r="P661" s="175" t="s">
        <v>301</v>
      </c>
      <c r="Q661" s="176" t="s">
        <v>860</v>
      </c>
      <c r="R661" s="100">
        <v>15</v>
      </c>
      <c r="S661" s="101">
        <v>3.641</v>
      </c>
      <c r="T661" s="175">
        <v>0</v>
      </c>
      <c r="U661" s="176">
        <v>5.671</v>
      </c>
      <c r="V661" s="175" t="s">
        <v>253</v>
      </c>
      <c r="W661" s="176">
        <v>13.374</v>
      </c>
      <c r="X661" s="175" t="s">
        <v>405</v>
      </c>
      <c r="Y661" s="176">
        <v>16.847</v>
      </c>
      <c r="Z661" s="175" t="s">
        <v>241</v>
      </c>
      <c r="AA661" s="176">
        <v>0.772</v>
      </c>
      <c r="AB661" s="100">
        <v>0</v>
      </c>
      <c r="AC661" s="101">
        <v>2.178</v>
      </c>
      <c r="AD661" s="100">
        <v>0</v>
      </c>
      <c r="AE661" s="101">
        <v>0.085</v>
      </c>
      <c r="AF661" s="175" t="s">
        <v>344</v>
      </c>
      <c r="AG661" s="176">
        <v>50.22</v>
      </c>
      <c r="AH661" s="100">
        <v>0</v>
      </c>
      <c r="AI661" s="28">
        <v>0</v>
      </c>
      <c r="AJ661" s="100">
        <v>0</v>
      </c>
      <c r="AK661" s="101">
        <v>0</v>
      </c>
      <c r="AL661" s="100">
        <v>0</v>
      </c>
      <c r="AM661" s="101">
        <v>0</v>
      </c>
      <c r="AN661" s="100">
        <v>0</v>
      </c>
      <c r="AO661" s="176" t="s">
        <v>743</v>
      </c>
      <c r="AP661" s="100">
        <v>0</v>
      </c>
      <c r="AQ661" s="101">
        <v>2.909</v>
      </c>
      <c r="AR661" s="100">
        <v>0</v>
      </c>
      <c r="AS661" s="101">
        <v>0.726</v>
      </c>
      <c r="AT661" s="100">
        <v>0</v>
      </c>
      <c r="AU661" s="101">
        <v>7.484</v>
      </c>
      <c r="AV661" s="175" t="s">
        <v>291</v>
      </c>
      <c r="AW661" s="176">
        <v>0</v>
      </c>
      <c r="AX661" s="175" t="s">
        <v>241</v>
      </c>
      <c r="AY661" s="176">
        <v>12.14</v>
      </c>
      <c r="AZ661" s="100">
        <v>0</v>
      </c>
      <c r="BA661" s="101">
        <v>0.772</v>
      </c>
      <c r="BB661" s="100">
        <v>10</v>
      </c>
      <c r="BC661" s="101">
        <v>6.105</v>
      </c>
      <c r="BD661" s="184">
        <v>0</v>
      </c>
      <c r="BE661" s="101">
        <v>0</v>
      </c>
    </row>
    <row r="662" spans="1:57" ht="12.75" hidden="1">
      <c r="A662" s="38" t="s">
        <v>20</v>
      </c>
      <c r="B662" s="1" t="s">
        <v>169</v>
      </c>
      <c r="C662" s="65" t="s">
        <v>162</v>
      </c>
      <c r="D662" s="175" t="s">
        <v>8</v>
      </c>
      <c r="E662" s="175" t="s">
        <v>14</v>
      </c>
      <c r="F662" s="175">
        <v>4</v>
      </c>
      <c r="G662" s="176">
        <v>4</v>
      </c>
      <c r="H662" s="175">
        <v>0</v>
      </c>
      <c r="I662" s="176">
        <v>0</v>
      </c>
      <c r="J662" s="175">
        <v>2</v>
      </c>
      <c r="K662" s="176" t="s">
        <v>8</v>
      </c>
      <c r="L662" s="175" t="s">
        <v>241</v>
      </c>
      <c r="M662" s="176">
        <v>0</v>
      </c>
      <c r="N662" s="175" t="s">
        <v>27</v>
      </c>
      <c r="O662" s="176" t="s">
        <v>14</v>
      </c>
      <c r="P662" s="175" t="s">
        <v>8</v>
      </c>
      <c r="Q662" s="176" t="s">
        <v>8</v>
      </c>
      <c r="R662" s="100">
        <v>0</v>
      </c>
      <c r="S662" s="101">
        <v>0</v>
      </c>
      <c r="T662" s="175">
        <v>1</v>
      </c>
      <c r="U662" s="176">
        <v>2</v>
      </c>
      <c r="V662" s="100">
        <v>0</v>
      </c>
      <c r="W662" s="101">
        <v>0</v>
      </c>
      <c r="X662" s="100">
        <v>3</v>
      </c>
      <c r="Y662" s="101">
        <v>3</v>
      </c>
      <c r="Z662" s="175" t="s">
        <v>241</v>
      </c>
      <c r="AA662" s="176">
        <v>0</v>
      </c>
      <c r="AB662" s="100">
        <v>0</v>
      </c>
      <c r="AC662" s="101">
        <v>0</v>
      </c>
      <c r="AD662" s="100">
        <v>0</v>
      </c>
      <c r="AE662" s="101">
        <v>0</v>
      </c>
      <c r="AF662" s="175">
        <v>1</v>
      </c>
      <c r="AG662" s="176">
        <v>0</v>
      </c>
      <c r="AH662" s="100">
        <v>0</v>
      </c>
      <c r="AI662" s="28">
        <v>1</v>
      </c>
      <c r="AJ662" s="100">
        <v>0</v>
      </c>
      <c r="AK662" s="101">
        <v>0</v>
      </c>
      <c r="AL662" s="100">
        <v>0</v>
      </c>
      <c r="AM662" s="101">
        <v>0</v>
      </c>
      <c r="AN662" s="100">
        <v>0</v>
      </c>
      <c r="AO662" s="101">
        <v>1</v>
      </c>
      <c r="AP662" s="100">
        <v>3</v>
      </c>
      <c r="AQ662" s="101">
        <v>2</v>
      </c>
      <c r="AR662" s="175" t="s">
        <v>241</v>
      </c>
      <c r="AS662" s="176">
        <v>0</v>
      </c>
      <c r="AT662" s="175" t="s">
        <v>241</v>
      </c>
      <c r="AU662" s="176">
        <v>0</v>
      </c>
      <c r="AV662" s="175" t="s">
        <v>8</v>
      </c>
      <c r="AW662" s="176" t="s">
        <v>8</v>
      </c>
      <c r="AX662" s="175" t="s">
        <v>241</v>
      </c>
      <c r="AY662" s="176">
        <v>0</v>
      </c>
      <c r="AZ662" s="175" t="s">
        <v>27</v>
      </c>
      <c r="BA662" s="176">
        <v>1</v>
      </c>
      <c r="BB662" s="175" t="s">
        <v>27</v>
      </c>
      <c r="BC662" s="176">
        <v>1</v>
      </c>
      <c r="BD662" s="178" t="s">
        <v>241</v>
      </c>
      <c r="BE662" s="176">
        <v>0</v>
      </c>
    </row>
    <row r="663" spans="1:57" ht="12.75" hidden="1">
      <c r="A663" s="39"/>
      <c r="B663" s="2"/>
      <c r="C663" s="66" t="s">
        <v>148</v>
      </c>
      <c r="D663" s="175" t="s">
        <v>402</v>
      </c>
      <c r="E663" s="175" t="s">
        <v>679</v>
      </c>
      <c r="F663" s="175" t="s">
        <v>249</v>
      </c>
      <c r="G663" s="176" t="s">
        <v>529</v>
      </c>
      <c r="H663" s="175" t="s">
        <v>241</v>
      </c>
      <c r="I663" s="176">
        <v>0</v>
      </c>
      <c r="J663" s="175" t="s">
        <v>403</v>
      </c>
      <c r="K663" s="176" t="s">
        <v>523</v>
      </c>
      <c r="L663" s="175" t="s">
        <v>241</v>
      </c>
      <c r="M663" s="176">
        <v>0</v>
      </c>
      <c r="N663" s="175" t="s">
        <v>278</v>
      </c>
      <c r="O663" s="176" t="s">
        <v>524</v>
      </c>
      <c r="P663" s="175" t="s">
        <v>280</v>
      </c>
      <c r="Q663" s="176" t="s">
        <v>714</v>
      </c>
      <c r="R663" s="175" t="s">
        <v>241</v>
      </c>
      <c r="S663" s="176">
        <v>0</v>
      </c>
      <c r="T663" s="175" t="s">
        <v>283</v>
      </c>
      <c r="U663" s="176">
        <v>243.543</v>
      </c>
      <c r="V663" s="175" t="s">
        <v>241</v>
      </c>
      <c r="W663" s="176">
        <v>0</v>
      </c>
      <c r="X663" s="175" t="s">
        <v>406</v>
      </c>
      <c r="Y663" s="176" t="s">
        <v>728</v>
      </c>
      <c r="Z663" s="175" t="s">
        <v>241</v>
      </c>
      <c r="AA663" s="176">
        <v>0</v>
      </c>
      <c r="AB663" s="175" t="s">
        <v>241</v>
      </c>
      <c r="AC663" s="176">
        <v>0</v>
      </c>
      <c r="AD663" s="175" t="s">
        <v>241</v>
      </c>
      <c r="AE663" s="176">
        <v>0</v>
      </c>
      <c r="AF663" s="175" t="s">
        <v>287</v>
      </c>
      <c r="AG663" s="176">
        <v>0</v>
      </c>
      <c r="AH663" s="100">
        <v>0</v>
      </c>
      <c r="AI663" s="28">
        <v>85.653</v>
      </c>
      <c r="AJ663" s="100">
        <v>0</v>
      </c>
      <c r="AK663" s="101">
        <v>0</v>
      </c>
      <c r="AL663" s="100">
        <v>0</v>
      </c>
      <c r="AM663" s="101">
        <v>0</v>
      </c>
      <c r="AN663" s="100">
        <v>0</v>
      </c>
      <c r="AO663" s="101">
        <v>77.336</v>
      </c>
      <c r="AP663" s="175" t="s">
        <v>261</v>
      </c>
      <c r="AQ663" s="176" t="s">
        <v>925</v>
      </c>
      <c r="AR663" s="175" t="s">
        <v>241</v>
      </c>
      <c r="AS663" s="176">
        <v>0</v>
      </c>
      <c r="AT663" s="175" t="s">
        <v>241</v>
      </c>
      <c r="AU663" s="176">
        <v>0</v>
      </c>
      <c r="AV663" s="175" t="s">
        <v>408</v>
      </c>
      <c r="AW663" s="176" t="s">
        <v>752</v>
      </c>
      <c r="AX663" s="175" t="s">
        <v>241</v>
      </c>
      <c r="AY663" s="176">
        <v>0</v>
      </c>
      <c r="AZ663" s="175" t="s">
        <v>305</v>
      </c>
      <c r="BA663" s="176">
        <v>133.198</v>
      </c>
      <c r="BB663" s="175" t="s">
        <v>327</v>
      </c>
      <c r="BC663" s="82">
        <v>101.61</v>
      </c>
      <c r="BD663" s="178" t="s">
        <v>241</v>
      </c>
      <c r="BE663" s="176">
        <v>0</v>
      </c>
    </row>
    <row r="664" spans="1:57" ht="12.75" hidden="1">
      <c r="A664" s="38" t="s">
        <v>21</v>
      </c>
      <c r="B664" s="1" t="s">
        <v>170</v>
      </c>
      <c r="C664" s="65" t="s">
        <v>162</v>
      </c>
      <c r="D664" s="175">
        <v>0</v>
      </c>
      <c r="E664" s="175">
        <v>0</v>
      </c>
      <c r="F664" s="175">
        <v>0</v>
      </c>
      <c r="G664" s="176">
        <v>0</v>
      </c>
      <c r="H664" s="175">
        <v>0</v>
      </c>
      <c r="I664" s="176">
        <v>1</v>
      </c>
      <c r="J664" s="175" t="s">
        <v>27</v>
      </c>
      <c r="K664" s="176">
        <v>2</v>
      </c>
      <c r="L664" s="175" t="s">
        <v>241</v>
      </c>
      <c r="M664" s="176">
        <v>1</v>
      </c>
      <c r="N664" s="175" t="s">
        <v>241</v>
      </c>
      <c r="O664" s="176">
        <v>1</v>
      </c>
      <c r="P664" s="175" t="s">
        <v>241</v>
      </c>
      <c r="Q664" s="176">
        <v>0</v>
      </c>
      <c r="R664" s="100">
        <v>0</v>
      </c>
      <c r="S664" s="101">
        <v>0</v>
      </c>
      <c r="T664" s="175">
        <v>0</v>
      </c>
      <c r="U664" s="176">
        <v>0</v>
      </c>
      <c r="V664" s="100">
        <v>0</v>
      </c>
      <c r="W664" s="101">
        <v>0</v>
      </c>
      <c r="X664" s="100">
        <v>0</v>
      </c>
      <c r="Y664" s="101">
        <v>0</v>
      </c>
      <c r="Z664" s="175" t="s">
        <v>27</v>
      </c>
      <c r="AA664" s="176">
        <v>1</v>
      </c>
      <c r="AB664" s="100">
        <v>0</v>
      </c>
      <c r="AC664" s="101">
        <v>0</v>
      </c>
      <c r="AD664" s="100">
        <v>1</v>
      </c>
      <c r="AE664" s="101">
        <v>1</v>
      </c>
      <c r="AF664" s="100">
        <v>0</v>
      </c>
      <c r="AG664" s="101">
        <v>1</v>
      </c>
      <c r="AH664" s="100">
        <v>1</v>
      </c>
      <c r="AI664" s="28">
        <v>1</v>
      </c>
      <c r="AJ664" s="100">
        <v>0</v>
      </c>
      <c r="AK664" s="101">
        <v>1</v>
      </c>
      <c r="AL664" s="100">
        <v>0</v>
      </c>
      <c r="AM664" s="101">
        <v>0</v>
      </c>
      <c r="AN664" s="100">
        <v>0</v>
      </c>
      <c r="AO664" s="101">
        <v>0</v>
      </c>
      <c r="AP664" s="100">
        <v>0</v>
      </c>
      <c r="AQ664" s="101">
        <v>0</v>
      </c>
      <c r="AR664" s="175" t="s">
        <v>241</v>
      </c>
      <c r="AS664" s="176">
        <v>0</v>
      </c>
      <c r="AT664" s="175" t="s">
        <v>241</v>
      </c>
      <c r="AU664" s="176">
        <v>0</v>
      </c>
      <c r="AV664" s="175" t="s">
        <v>241</v>
      </c>
      <c r="AW664" s="176">
        <v>0</v>
      </c>
      <c r="AX664" s="175" t="s">
        <v>241</v>
      </c>
      <c r="AY664" s="176">
        <v>0</v>
      </c>
      <c r="AZ664" s="175" t="s">
        <v>241</v>
      </c>
      <c r="BA664" s="176">
        <v>0</v>
      </c>
      <c r="BB664" s="175" t="s">
        <v>241</v>
      </c>
      <c r="BC664" s="176">
        <v>0</v>
      </c>
      <c r="BD664" s="178" t="s">
        <v>241</v>
      </c>
      <c r="BE664" s="176">
        <v>0</v>
      </c>
    </row>
    <row r="665" spans="1:57" ht="12.75" hidden="1">
      <c r="A665" s="39"/>
      <c r="B665" s="2" t="s">
        <v>171</v>
      </c>
      <c r="C665" s="66" t="s">
        <v>148</v>
      </c>
      <c r="D665" s="175">
        <v>0</v>
      </c>
      <c r="E665" s="175">
        <v>0</v>
      </c>
      <c r="F665" s="175">
        <v>0</v>
      </c>
      <c r="G665" s="176">
        <v>0</v>
      </c>
      <c r="H665" s="175">
        <v>0</v>
      </c>
      <c r="I665" s="176">
        <v>3.112</v>
      </c>
      <c r="J665" s="175" t="s">
        <v>271</v>
      </c>
      <c r="K665" s="176">
        <v>25.774</v>
      </c>
      <c r="L665" s="175" t="s">
        <v>241</v>
      </c>
      <c r="M665" s="176">
        <v>3.514</v>
      </c>
      <c r="N665" s="175" t="s">
        <v>241</v>
      </c>
      <c r="O665" s="176">
        <v>7.006</v>
      </c>
      <c r="P665" s="175" t="s">
        <v>241</v>
      </c>
      <c r="Q665" s="176">
        <v>0</v>
      </c>
      <c r="R665" s="100">
        <v>0</v>
      </c>
      <c r="S665" s="101">
        <v>0</v>
      </c>
      <c r="T665" s="175">
        <v>0</v>
      </c>
      <c r="U665" s="176">
        <v>0</v>
      </c>
      <c r="V665" s="100">
        <v>0</v>
      </c>
      <c r="W665" s="101">
        <v>0</v>
      </c>
      <c r="X665" s="100">
        <v>0</v>
      </c>
      <c r="Y665" s="101">
        <v>0</v>
      </c>
      <c r="Z665" s="174">
        <v>13.58</v>
      </c>
      <c r="AA665" s="118">
        <v>54.221</v>
      </c>
      <c r="AB665" s="100">
        <v>0</v>
      </c>
      <c r="AC665" s="101">
        <v>0</v>
      </c>
      <c r="AD665" s="175" t="s">
        <v>262</v>
      </c>
      <c r="AE665" s="176">
        <v>10.901</v>
      </c>
      <c r="AF665" s="100">
        <v>0</v>
      </c>
      <c r="AG665" s="101">
        <v>28.792</v>
      </c>
      <c r="AH665" s="175" t="s">
        <v>264</v>
      </c>
      <c r="AI665" s="36">
        <v>17.66</v>
      </c>
      <c r="AJ665" s="100">
        <v>0</v>
      </c>
      <c r="AK665" s="101">
        <v>3.259</v>
      </c>
      <c r="AL665" s="100">
        <v>0</v>
      </c>
      <c r="AM665" s="101">
        <v>0</v>
      </c>
      <c r="AN665" s="100">
        <v>0</v>
      </c>
      <c r="AO665" s="101">
        <v>0</v>
      </c>
      <c r="AP665" s="100">
        <v>0</v>
      </c>
      <c r="AQ665" s="101">
        <v>0</v>
      </c>
      <c r="AR665" s="100">
        <v>0</v>
      </c>
      <c r="AS665" s="101">
        <v>0</v>
      </c>
      <c r="AT665" s="100">
        <v>0</v>
      </c>
      <c r="AU665" s="101">
        <v>0</v>
      </c>
      <c r="AV665" s="175" t="s">
        <v>241</v>
      </c>
      <c r="AW665" s="176">
        <v>0</v>
      </c>
      <c r="AX665" s="175" t="s">
        <v>241</v>
      </c>
      <c r="AY665" s="176">
        <v>0</v>
      </c>
      <c r="AZ665" s="100">
        <v>0</v>
      </c>
      <c r="BA665" s="101">
        <v>0</v>
      </c>
      <c r="BB665" s="100">
        <v>0</v>
      </c>
      <c r="BC665" s="101">
        <v>0</v>
      </c>
      <c r="BD665" s="184">
        <v>0</v>
      </c>
      <c r="BE665" s="101">
        <v>0</v>
      </c>
    </row>
    <row r="666" spans="1:57" ht="12.75" hidden="1">
      <c r="A666" s="38" t="s">
        <v>22</v>
      </c>
      <c r="B666" s="1" t="s">
        <v>172</v>
      </c>
      <c r="C666" s="65" t="s">
        <v>147</v>
      </c>
      <c r="D666" s="175" t="s">
        <v>241</v>
      </c>
      <c r="E666" s="175" t="s">
        <v>673</v>
      </c>
      <c r="F666" s="175">
        <v>0</v>
      </c>
      <c r="G666" s="176">
        <v>0</v>
      </c>
      <c r="H666" s="175">
        <v>0</v>
      </c>
      <c r="I666" s="176">
        <v>0</v>
      </c>
      <c r="J666" s="175" t="s">
        <v>241</v>
      </c>
      <c r="K666" s="176">
        <v>0</v>
      </c>
      <c r="L666" s="175" t="s">
        <v>241</v>
      </c>
      <c r="M666" s="176">
        <v>0</v>
      </c>
      <c r="N666" s="175" t="s">
        <v>241</v>
      </c>
      <c r="O666" s="176">
        <v>0</v>
      </c>
      <c r="P666" s="175" t="s">
        <v>241</v>
      </c>
      <c r="Q666" s="176">
        <v>0</v>
      </c>
      <c r="R666" s="100">
        <v>0</v>
      </c>
      <c r="S666" s="101">
        <v>0</v>
      </c>
      <c r="T666" s="175">
        <v>0</v>
      </c>
      <c r="U666" s="176">
        <v>0</v>
      </c>
      <c r="V666" s="100">
        <v>0</v>
      </c>
      <c r="W666" s="101">
        <v>0</v>
      </c>
      <c r="X666" s="100">
        <v>0</v>
      </c>
      <c r="Y666" s="101">
        <v>0</v>
      </c>
      <c r="Z666" s="175" t="s">
        <v>241</v>
      </c>
      <c r="AA666" s="176">
        <v>0</v>
      </c>
      <c r="AB666" s="100">
        <v>0</v>
      </c>
      <c r="AC666" s="101">
        <v>0</v>
      </c>
      <c r="AD666" s="100">
        <v>0</v>
      </c>
      <c r="AE666" s="101">
        <v>0</v>
      </c>
      <c r="AF666" s="100">
        <v>0</v>
      </c>
      <c r="AG666" s="101">
        <v>0</v>
      </c>
      <c r="AH666" s="100">
        <v>0</v>
      </c>
      <c r="AI666" s="28">
        <v>0</v>
      </c>
      <c r="AJ666" s="100">
        <v>0</v>
      </c>
      <c r="AK666" s="101">
        <v>0</v>
      </c>
      <c r="AL666" s="100">
        <v>0</v>
      </c>
      <c r="AM666" s="101">
        <v>0</v>
      </c>
      <c r="AN666" s="100">
        <v>0</v>
      </c>
      <c r="AO666" s="101">
        <v>0</v>
      </c>
      <c r="AP666" s="100">
        <v>0</v>
      </c>
      <c r="AQ666" s="101">
        <v>0</v>
      </c>
      <c r="AR666" s="100">
        <v>0</v>
      </c>
      <c r="AS666" s="101">
        <v>0</v>
      </c>
      <c r="AT666" s="100">
        <v>0</v>
      </c>
      <c r="AU666" s="101">
        <v>0</v>
      </c>
      <c r="AV666" s="175" t="s">
        <v>238</v>
      </c>
      <c r="AW666" s="176">
        <v>0</v>
      </c>
      <c r="AX666" s="175" t="s">
        <v>241</v>
      </c>
      <c r="AY666" s="176">
        <v>0</v>
      </c>
      <c r="AZ666" s="100">
        <v>0</v>
      </c>
      <c r="BA666" s="101">
        <v>0</v>
      </c>
      <c r="BB666" s="100">
        <v>0</v>
      </c>
      <c r="BC666" s="101">
        <v>0</v>
      </c>
      <c r="BD666" s="184">
        <v>0</v>
      </c>
      <c r="BE666" s="101">
        <v>0</v>
      </c>
    </row>
    <row r="667" spans="1:57" ht="12.75" hidden="1">
      <c r="A667" s="39"/>
      <c r="B667" s="2" t="s">
        <v>300</v>
      </c>
      <c r="C667" s="66" t="s">
        <v>148</v>
      </c>
      <c r="D667" s="175" t="s">
        <v>241</v>
      </c>
      <c r="E667" s="175" t="s">
        <v>674</v>
      </c>
      <c r="F667" s="175">
        <v>0</v>
      </c>
      <c r="G667" s="176">
        <v>0</v>
      </c>
      <c r="H667" s="175">
        <v>0</v>
      </c>
      <c r="I667" s="176">
        <v>0</v>
      </c>
      <c r="J667" s="175" t="s">
        <v>241</v>
      </c>
      <c r="K667" s="176">
        <v>0</v>
      </c>
      <c r="L667" s="175" t="s">
        <v>241</v>
      </c>
      <c r="M667" s="176">
        <v>0</v>
      </c>
      <c r="N667" s="175" t="s">
        <v>241</v>
      </c>
      <c r="O667" s="176">
        <v>0</v>
      </c>
      <c r="P667" s="175" t="s">
        <v>241</v>
      </c>
      <c r="Q667" s="176">
        <v>0</v>
      </c>
      <c r="R667" s="100">
        <v>0</v>
      </c>
      <c r="S667" s="101">
        <v>0</v>
      </c>
      <c r="T667" s="175">
        <v>0</v>
      </c>
      <c r="U667" s="176">
        <v>0</v>
      </c>
      <c r="V667" s="100">
        <v>0</v>
      </c>
      <c r="W667" s="101">
        <v>0</v>
      </c>
      <c r="X667" s="100">
        <v>0</v>
      </c>
      <c r="Y667" s="101">
        <v>0</v>
      </c>
      <c r="Z667" s="175" t="s">
        <v>241</v>
      </c>
      <c r="AA667" s="176">
        <v>0</v>
      </c>
      <c r="AB667" s="100">
        <v>0</v>
      </c>
      <c r="AC667" s="101">
        <v>0</v>
      </c>
      <c r="AD667" s="100">
        <v>0</v>
      </c>
      <c r="AE667" s="101">
        <v>0</v>
      </c>
      <c r="AF667" s="100">
        <v>0</v>
      </c>
      <c r="AG667" s="101">
        <v>0</v>
      </c>
      <c r="AH667" s="100">
        <v>0</v>
      </c>
      <c r="AI667" s="28">
        <v>0</v>
      </c>
      <c r="AJ667" s="100">
        <v>0</v>
      </c>
      <c r="AK667" s="101">
        <v>0</v>
      </c>
      <c r="AL667" s="100">
        <v>0</v>
      </c>
      <c r="AM667" s="101">
        <v>0</v>
      </c>
      <c r="AN667" s="100">
        <v>0</v>
      </c>
      <c r="AO667" s="101">
        <v>0</v>
      </c>
      <c r="AP667" s="100">
        <v>0</v>
      </c>
      <c r="AQ667" s="101">
        <v>0</v>
      </c>
      <c r="AR667" s="100">
        <v>0</v>
      </c>
      <c r="AS667" s="101">
        <v>0</v>
      </c>
      <c r="AT667" s="100">
        <v>0</v>
      </c>
      <c r="AU667" s="101">
        <v>0</v>
      </c>
      <c r="AV667" s="175" t="s">
        <v>301</v>
      </c>
      <c r="AW667" s="176">
        <v>0</v>
      </c>
      <c r="AX667" s="175" t="s">
        <v>241</v>
      </c>
      <c r="AY667" s="176">
        <v>0</v>
      </c>
      <c r="AZ667" s="100">
        <v>0</v>
      </c>
      <c r="BA667" s="101">
        <v>0</v>
      </c>
      <c r="BB667" s="100">
        <v>0</v>
      </c>
      <c r="BC667" s="101">
        <v>0</v>
      </c>
      <c r="BD667" s="184">
        <v>0</v>
      </c>
      <c r="BE667" s="101">
        <v>0</v>
      </c>
    </row>
    <row r="668" spans="1:57" ht="12.75" hidden="1">
      <c r="A668" s="38" t="s">
        <v>23</v>
      </c>
      <c r="B668" s="1" t="s">
        <v>531</v>
      </c>
      <c r="C668" s="65" t="s">
        <v>5</v>
      </c>
      <c r="D668" s="175" t="s">
        <v>227</v>
      </c>
      <c r="E668" s="175" t="s">
        <v>545</v>
      </c>
      <c r="F668" s="175" t="s">
        <v>227</v>
      </c>
      <c r="G668" s="176">
        <v>6.3</v>
      </c>
      <c r="H668" s="175" t="s">
        <v>227</v>
      </c>
      <c r="I668" s="176">
        <v>2</v>
      </c>
      <c r="J668" s="175" t="s">
        <v>227</v>
      </c>
      <c r="K668" s="176">
        <v>0.3</v>
      </c>
      <c r="L668" s="175" t="s">
        <v>227</v>
      </c>
      <c r="M668" s="176">
        <v>12.4</v>
      </c>
      <c r="N668" s="175" t="s">
        <v>227</v>
      </c>
      <c r="O668" s="176" t="s">
        <v>708</v>
      </c>
      <c r="P668" s="175" t="s">
        <v>227</v>
      </c>
      <c r="Q668" s="176">
        <v>3</v>
      </c>
      <c r="R668" s="100">
        <v>30</v>
      </c>
      <c r="S668" s="101">
        <v>0</v>
      </c>
      <c r="T668" s="175">
        <v>30</v>
      </c>
      <c r="U668" s="176">
        <v>24.6</v>
      </c>
      <c r="V668" s="100">
        <v>0</v>
      </c>
      <c r="W668" s="101">
        <v>15</v>
      </c>
      <c r="X668" s="100">
        <v>30</v>
      </c>
      <c r="Y668" s="101">
        <v>23.3</v>
      </c>
      <c r="Z668" s="175" t="s">
        <v>241</v>
      </c>
      <c r="AA668" s="176" t="s">
        <v>495</v>
      </c>
      <c r="AB668" s="100">
        <v>0</v>
      </c>
      <c r="AC668" s="101">
        <v>1.2</v>
      </c>
      <c r="AD668" s="100">
        <v>0</v>
      </c>
      <c r="AE668" s="101">
        <v>22</v>
      </c>
      <c r="AF668" s="100">
        <v>0</v>
      </c>
      <c r="AG668" s="101">
        <v>5</v>
      </c>
      <c r="AH668" s="100">
        <v>0</v>
      </c>
      <c r="AI668" s="28">
        <v>0</v>
      </c>
      <c r="AJ668" s="100">
        <v>0</v>
      </c>
      <c r="AK668" s="101">
        <v>0</v>
      </c>
      <c r="AL668" s="100">
        <v>0</v>
      </c>
      <c r="AM668" s="101">
        <v>0</v>
      </c>
      <c r="AN668" s="100">
        <v>0</v>
      </c>
      <c r="AO668" s="101">
        <v>0</v>
      </c>
      <c r="AP668" s="100">
        <v>0</v>
      </c>
      <c r="AQ668" s="176" t="s">
        <v>926</v>
      </c>
      <c r="AR668" s="100">
        <v>18</v>
      </c>
      <c r="AS668" s="101">
        <v>0.9</v>
      </c>
      <c r="AT668" s="100">
        <v>0</v>
      </c>
      <c r="AU668" s="101">
        <v>0</v>
      </c>
      <c r="AV668" s="175" t="s">
        <v>303</v>
      </c>
      <c r="AW668" s="176">
        <v>4.2</v>
      </c>
      <c r="AX668" s="175" t="s">
        <v>241</v>
      </c>
      <c r="AY668" s="176" t="s">
        <v>666</v>
      </c>
      <c r="AZ668" s="100">
        <v>0</v>
      </c>
      <c r="BA668" s="101">
        <v>3</v>
      </c>
      <c r="BB668" s="100">
        <v>0</v>
      </c>
      <c r="BC668" s="101">
        <v>15</v>
      </c>
      <c r="BD668" s="184">
        <v>0</v>
      </c>
      <c r="BE668" s="176" t="s">
        <v>241</v>
      </c>
    </row>
    <row r="669" spans="1:57" ht="12.75" hidden="1">
      <c r="A669" s="39"/>
      <c r="B669" s="2" t="s">
        <v>532</v>
      </c>
      <c r="C669" s="66" t="s">
        <v>148</v>
      </c>
      <c r="D669" s="175" t="s">
        <v>279</v>
      </c>
      <c r="E669" s="175" t="s">
        <v>680</v>
      </c>
      <c r="F669" s="175" t="s">
        <v>279</v>
      </c>
      <c r="G669" s="82">
        <v>2.025</v>
      </c>
      <c r="H669" s="175" t="s">
        <v>279</v>
      </c>
      <c r="I669" s="176">
        <v>4.011</v>
      </c>
      <c r="J669" s="175" t="s">
        <v>279</v>
      </c>
      <c r="K669" s="176">
        <v>0.137</v>
      </c>
      <c r="L669" s="175" t="s">
        <v>279</v>
      </c>
      <c r="M669" s="176">
        <v>3.911</v>
      </c>
      <c r="N669" s="175" t="s">
        <v>279</v>
      </c>
      <c r="O669" s="176" t="s">
        <v>709</v>
      </c>
      <c r="P669" s="175" t="s">
        <v>279</v>
      </c>
      <c r="Q669" s="176">
        <v>0.628</v>
      </c>
      <c r="R669" s="100">
        <v>12.25</v>
      </c>
      <c r="S669" s="101">
        <v>0</v>
      </c>
      <c r="T669" s="175" t="s">
        <v>279</v>
      </c>
      <c r="U669" s="176">
        <v>8.658999999999999</v>
      </c>
      <c r="V669" s="100">
        <v>0</v>
      </c>
      <c r="W669" s="101">
        <v>2.244</v>
      </c>
      <c r="X669" s="175" t="s">
        <v>279</v>
      </c>
      <c r="Y669" s="176">
        <v>8.488</v>
      </c>
      <c r="Z669" s="175" t="s">
        <v>241</v>
      </c>
      <c r="AA669" s="176" t="s">
        <v>496</v>
      </c>
      <c r="AB669" s="100">
        <v>0</v>
      </c>
      <c r="AC669" s="101">
        <v>0.517</v>
      </c>
      <c r="AD669" s="100">
        <v>0</v>
      </c>
      <c r="AE669" s="101">
        <v>11.347</v>
      </c>
      <c r="AF669" s="175" t="s">
        <v>241</v>
      </c>
      <c r="AG669" s="176">
        <v>2.849</v>
      </c>
      <c r="AH669" s="100">
        <v>0</v>
      </c>
      <c r="AI669" s="28">
        <v>0</v>
      </c>
      <c r="AJ669" s="100">
        <v>0</v>
      </c>
      <c r="AK669" s="101">
        <v>0</v>
      </c>
      <c r="AL669" s="100">
        <v>0</v>
      </c>
      <c r="AM669" s="101">
        <v>0</v>
      </c>
      <c r="AN669" s="100">
        <v>0</v>
      </c>
      <c r="AO669" s="101">
        <v>0</v>
      </c>
      <c r="AP669" s="100">
        <v>0</v>
      </c>
      <c r="AQ669" s="176" t="s">
        <v>927</v>
      </c>
      <c r="AR669" s="100">
        <v>7.758</v>
      </c>
      <c r="AS669" s="101">
        <v>0.578</v>
      </c>
      <c r="AT669" s="100">
        <v>0</v>
      </c>
      <c r="AU669" s="101">
        <v>0</v>
      </c>
      <c r="AV669" s="175" t="s">
        <v>304</v>
      </c>
      <c r="AW669" s="176">
        <v>4.29</v>
      </c>
      <c r="AX669" s="175" t="s">
        <v>241</v>
      </c>
      <c r="AY669" s="176">
        <v>5.371</v>
      </c>
      <c r="AZ669" s="100">
        <v>0</v>
      </c>
      <c r="BA669" s="101">
        <v>1.776</v>
      </c>
      <c r="BB669" s="100">
        <v>0</v>
      </c>
      <c r="BC669" s="101">
        <v>2.244</v>
      </c>
      <c r="BD669" s="184">
        <v>0</v>
      </c>
      <c r="BE669" s="176" t="s">
        <v>669</v>
      </c>
    </row>
    <row r="670" spans="1:57" ht="12.75" hidden="1">
      <c r="A670" s="38" t="s">
        <v>24</v>
      </c>
      <c r="B670" s="1" t="s">
        <v>202</v>
      </c>
      <c r="C670" s="65" t="s">
        <v>162</v>
      </c>
      <c r="D670" s="175">
        <v>0</v>
      </c>
      <c r="E670" s="175">
        <v>0</v>
      </c>
      <c r="F670" s="175">
        <v>0</v>
      </c>
      <c r="G670" s="176">
        <v>0</v>
      </c>
      <c r="H670" s="175">
        <v>0</v>
      </c>
      <c r="I670" s="176">
        <v>0</v>
      </c>
      <c r="J670" s="175" t="s">
        <v>241</v>
      </c>
      <c r="K670" s="176">
        <v>0</v>
      </c>
      <c r="L670" s="175" t="s">
        <v>241</v>
      </c>
      <c r="M670" s="176">
        <v>0</v>
      </c>
      <c r="N670" s="175" t="s">
        <v>241</v>
      </c>
      <c r="O670" s="176">
        <v>0</v>
      </c>
      <c r="P670" s="175" t="s">
        <v>241</v>
      </c>
      <c r="Q670" s="176">
        <v>0</v>
      </c>
      <c r="R670" s="100">
        <v>0</v>
      </c>
      <c r="S670" s="101">
        <v>0</v>
      </c>
      <c r="T670" s="100">
        <v>0</v>
      </c>
      <c r="U670" s="101">
        <v>0</v>
      </c>
      <c r="V670" s="100">
        <v>0</v>
      </c>
      <c r="W670" s="101">
        <v>0</v>
      </c>
      <c r="X670" s="100">
        <v>0</v>
      </c>
      <c r="Y670" s="101">
        <v>0</v>
      </c>
      <c r="Z670" s="175" t="s">
        <v>241</v>
      </c>
      <c r="AA670" s="176">
        <v>0</v>
      </c>
      <c r="AB670" s="100">
        <v>0</v>
      </c>
      <c r="AC670" s="101">
        <v>0</v>
      </c>
      <c r="AD670" s="100">
        <v>0</v>
      </c>
      <c r="AE670" s="101">
        <v>0</v>
      </c>
      <c r="AF670" s="100">
        <v>0</v>
      </c>
      <c r="AG670" s="101">
        <v>0</v>
      </c>
      <c r="AH670" s="100">
        <v>0</v>
      </c>
      <c r="AI670" s="28">
        <v>0</v>
      </c>
      <c r="AJ670" s="100">
        <v>0</v>
      </c>
      <c r="AK670" s="101">
        <v>0</v>
      </c>
      <c r="AL670" s="100">
        <v>0</v>
      </c>
      <c r="AM670" s="101">
        <v>0</v>
      </c>
      <c r="AN670" s="100">
        <v>0</v>
      </c>
      <c r="AO670" s="101">
        <v>0</v>
      </c>
      <c r="AP670" s="100">
        <v>0</v>
      </c>
      <c r="AQ670" s="101">
        <v>0</v>
      </c>
      <c r="AR670" s="100">
        <v>0</v>
      </c>
      <c r="AS670" s="101">
        <v>0</v>
      </c>
      <c r="AT670" s="100">
        <v>5</v>
      </c>
      <c r="AU670" s="101">
        <v>0</v>
      </c>
      <c r="AV670" s="175" t="s">
        <v>241</v>
      </c>
      <c r="AW670" s="176">
        <v>0</v>
      </c>
      <c r="AX670" s="175" t="s">
        <v>241</v>
      </c>
      <c r="AY670" s="176">
        <v>0</v>
      </c>
      <c r="AZ670" s="100">
        <v>0</v>
      </c>
      <c r="BA670" s="101">
        <v>0</v>
      </c>
      <c r="BB670" s="100">
        <v>0</v>
      </c>
      <c r="BC670" s="101">
        <v>0</v>
      </c>
      <c r="BD670" s="184">
        <v>0</v>
      </c>
      <c r="BE670" s="101">
        <v>0.38</v>
      </c>
    </row>
    <row r="671" spans="1:57" ht="12.75" hidden="1">
      <c r="A671" s="39"/>
      <c r="B671" s="2" t="s">
        <v>175</v>
      </c>
      <c r="C671" s="66" t="s">
        <v>148</v>
      </c>
      <c r="D671" s="175">
        <v>0</v>
      </c>
      <c r="E671" s="175">
        <v>0</v>
      </c>
      <c r="F671" s="175">
        <v>0</v>
      </c>
      <c r="G671" s="176">
        <v>0</v>
      </c>
      <c r="H671" s="175">
        <v>0</v>
      </c>
      <c r="I671" s="176">
        <v>0</v>
      </c>
      <c r="J671" s="175" t="s">
        <v>241</v>
      </c>
      <c r="K671" s="176">
        <v>0</v>
      </c>
      <c r="L671" s="175" t="s">
        <v>241</v>
      </c>
      <c r="M671" s="176">
        <v>0</v>
      </c>
      <c r="N671" s="175" t="s">
        <v>241</v>
      </c>
      <c r="O671" s="176">
        <v>0</v>
      </c>
      <c r="P671" s="175" t="s">
        <v>241</v>
      </c>
      <c r="Q671" s="176">
        <v>0</v>
      </c>
      <c r="R671" s="100">
        <v>0</v>
      </c>
      <c r="S671" s="101">
        <v>0</v>
      </c>
      <c r="T671" s="100">
        <v>0</v>
      </c>
      <c r="U671" s="101">
        <v>0</v>
      </c>
      <c r="V671" s="100">
        <v>0</v>
      </c>
      <c r="W671" s="101">
        <v>0</v>
      </c>
      <c r="X671" s="100">
        <v>0</v>
      </c>
      <c r="Y671" s="101">
        <v>0</v>
      </c>
      <c r="Z671" s="175" t="s">
        <v>241</v>
      </c>
      <c r="AA671" s="176">
        <v>0</v>
      </c>
      <c r="AB671" s="100">
        <v>0</v>
      </c>
      <c r="AC671" s="101">
        <v>0</v>
      </c>
      <c r="AD671" s="100">
        <v>0</v>
      </c>
      <c r="AE671" s="101">
        <v>0</v>
      </c>
      <c r="AF671" s="100">
        <v>0</v>
      </c>
      <c r="AG671" s="101">
        <v>0</v>
      </c>
      <c r="AH671" s="100">
        <v>0</v>
      </c>
      <c r="AI671" s="28">
        <v>0</v>
      </c>
      <c r="AJ671" s="100">
        <v>0</v>
      </c>
      <c r="AK671" s="101">
        <v>0</v>
      </c>
      <c r="AL671" s="100">
        <v>0</v>
      </c>
      <c r="AM671" s="101">
        <v>0</v>
      </c>
      <c r="AN671" s="100">
        <v>0</v>
      </c>
      <c r="AO671" s="101">
        <v>0</v>
      </c>
      <c r="AP671" s="100">
        <v>0</v>
      </c>
      <c r="AQ671" s="101">
        <v>0</v>
      </c>
      <c r="AR671" s="100">
        <v>0</v>
      </c>
      <c r="AS671" s="101">
        <v>0</v>
      </c>
      <c r="AT671" s="175" t="s">
        <v>262</v>
      </c>
      <c r="AU671" s="176">
        <v>0</v>
      </c>
      <c r="AV671" s="175" t="s">
        <v>241</v>
      </c>
      <c r="AW671" s="176">
        <v>0</v>
      </c>
      <c r="AX671" s="175" t="s">
        <v>241</v>
      </c>
      <c r="AY671" s="176">
        <v>0</v>
      </c>
      <c r="AZ671" s="100">
        <v>0</v>
      </c>
      <c r="BA671" s="101">
        <v>0</v>
      </c>
      <c r="BB671" s="100">
        <v>0</v>
      </c>
      <c r="BC671" s="101">
        <v>0</v>
      </c>
      <c r="BD671" s="184">
        <v>0</v>
      </c>
      <c r="BE671" s="101">
        <v>0</v>
      </c>
    </row>
    <row r="672" spans="1:57" ht="12.75" hidden="1">
      <c r="A672" s="38" t="s">
        <v>33</v>
      </c>
      <c r="B672" s="1" t="s">
        <v>176</v>
      </c>
      <c r="C672" s="65" t="s">
        <v>177</v>
      </c>
      <c r="D672" s="175">
        <v>0</v>
      </c>
      <c r="E672" s="175">
        <v>0</v>
      </c>
      <c r="F672" s="175">
        <v>0</v>
      </c>
      <c r="G672" s="176">
        <v>0</v>
      </c>
      <c r="H672" s="175">
        <v>0</v>
      </c>
      <c r="I672" s="176">
        <v>0</v>
      </c>
      <c r="J672" s="175" t="s">
        <v>241</v>
      </c>
      <c r="K672" s="176">
        <v>0</v>
      </c>
      <c r="L672" s="175" t="s">
        <v>241</v>
      </c>
      <c r="M672" s="176">
        <v>0</v>
      </c>
      <c r="N672" s="175" t="s">
        <v>241</v>
      </c>
      <c r="O672" s="176">
        <v>0</v>
      </c>
      <c r="P672" s="175" t="s">
        <v>241</v>
      </c>
      <c r="Q672" s="176">
        <v>0</v>
      </c>
      <c r="R672" s="100">
        <v>0</v>
      </c>
      <c r="S672" s="101">
        <v>0</v>
      </c>
      <c r="T672" s="100">
        <v>0</v>
      </c>
      <c r="U672" s="101">
        <v>0</v>
      </c>
      <c r="V672" s="100">
        <v>0</v>
      </c>
      <c r="W672" s="101">
        <v>0</v>
      </c>
      <c r="X672" s="100">
        <v>0</v>
      </c>
      <c r="Y672" s="101">
        <v>0</v>
      </c>
      <c r="Z672" s="175" t="s">
        <v>241</v>
      </c>
      <c r="AA672" s="176">
        <v>0</v>
      </c>
      <c r="AB672" s="100">
        <v>0</v>
      </c>
      <c r="AC672" s="101">
        <v>0</v>
      </c>
      <c r="AD672" s="100">
        <v>0</v>
      </c>
      <c r="AE672" s="101">
        <v>0</v>
      </c>
      <c r="AF672" s="100">
        <v>0</v>
      </c>
      <c r="AG672" s="101">
        <v>0</v>
      </c>
      <c r="AH672" s="100">
        <v>0</v>
      </c>
      <c r="AI672" s="28">
        <v>0</v>
      </c>
      <c r="AJ672" s="100">
        <v>0</v>
      </c>
      <c r="AK672" s="101">
        <v>0</v>
      </c>
      <c r="AL672" s="100">
        <v>0</v>
      </c>
      <c r="AM672" s="101">
        <v>0</v>
      </c>
      <c r="AN672" s="100">
        <v>0</v>
      </c>
      <c r="AO672" s="101">
        <v>0</v>
      </c>
      <c r="AP672" s="100">
        <v>0</v>
      </c>
      <c r="AQ672" s="101">
        <v>0</v>
      </c>
      <c r="AR672" s="100">
        <v>0</v>
      </c>
      <c r="AS672" s="101">
        <v>0</v>
      </c>
      <c r="AT672" s="100">
        <v>0</v>
      </c>
      <c r="AU672" s="101">
        <v>0</v>
      </c>
      <c r="AV672" s="100">
        <v>0</v>
      </c>
      <c r="AW672" s="101">
        <v>0</v>
      </c>
      <c r="AX672" s="175" t="s">
        <v>241</v>
      </c>
      <c r="AY672" s="176">
        <v>0</v>
      </c>
      <c r="AZ672" s="100">
        <v>0</v>
      </c>
      <c r="BA672" s="101">
        <v>0</v>
      </c>
      <c r="BB672" s="100">
        <v>0</v>
      </c>
      <c r="BC672" s="101">
        <v>0</v>
      </c>
      <c r="BD672" s="184">
        <v>0</v>
      </c>
      <c r="BE672" s="101">
        <v>0</v>
      </c>
    </row>
    <row r="673" spans="1:57" ht="12.75" hidden="1">
      <c r="A673" s="39"/>
      <c r="B673" s="2"/>
      <c r="C673" s="66" t="s">
        <v>148</v>
      </c>
      <c r="D673" s="100">
        <v>0</v>
      </c>
      <c r="E673" s="100">
        <v>0</v>
      </c>
      <c r="F673" s="100">
        <v>0</v>
      </c>
      <c r="G673" s="101">
        <v>0</v>
      </c>
      <c r="H673" s="100">
        <v>0</v>
      </c>
      <c r="I673" s="101">
        <v>0</v>
      </c>
      <c r="J673" s="100">
        <v>0</v>
      </c>
      <c r="K673" s="101">
        <v>0</v>
      </c>
      <c r="L673" s="100">
        <v>0</v>
      </c>
      <c r="M673" s="101">
        <v>0</v>
      </c>
      <c r="N673" s="100">
        <v>0</v>
      </c>
      <c r="O673" s="101">
        <v>0</v>
      </c>
      <c r="P673" s="100">
        <v>0</v>
      </c>
      <c r="Q673" s="101">
        <v>0</v>
      </c>
      <c r="R673" s="100">
        <v>0</v>
      </c>
      <c r="S673" s="101">
        <v>0</v>
      </c>
      <c r="T673" s="100">
        <v>0</v>
      </c>
      <c r="U673" s="101">
        <v>0</v>
      </c>
      <c r="V673" s="100">
        <v>0</v>
      </c>
      <c r="W673" s="101">
        <v>0</v>
      </c>
      <c r="X673" s="100">
        <v>0</v>
      </c>
      <c r="Y673" s="101">
        <v>0</v>
      </c>
      <c r="Z673" s="175" t="s">
        <v>241</v>
      </c>
      <c r="AA673" s="176">
        <v>0</v>
      </c>
      <c r="AB673" s="100">
        <v>0</v>
      </c>
      <c r="AC673" s="101">
        <v>0</v>
      </c>
      <c r="AD673" s="100">
        <v>0</v>
      </c>
      <c r="AE673" s="101">
        <v>0</v>
      </c>
      <c r="AF673" s="100">
        <v>0</v>
      </c>
      <c r="AG673" s="101">
        <v>0</v>
      </c>
      <c r="AH673" s="100">
        <v>0</v>
      </c>
      <c r="AI673" s="28">
        <v>0</v>
      </c>
      <c r="AJ673" s="100">
        <v>0</v>
      </c>
      <c r="AK673" s="101">
        <v>0</v>
      </c>
      <c r="AL673" s="100">
        <v>0</v>
      </c>
      <c r="AM673" s="101">
        <v>0</v>
      </c>
      <c r="AN673" s="100">
        <v>0</v>
      </c>
      <c r="AO673" s="101">
        <v>0</v>
      </c>
      <c r="AP673" s="100">
        <v>0</v>
      </c>
      <c r="AQ673" s="101">
        <v>0</v>
      </c>
      <c r="AR673" s="100">
        <v>0</v>
      </c>
      <c r="AS673" s="101">
        <v>0</v>
      </c>
      <c r="AT673" s="100">
        <v>0</v>
      </c>
      <c r="AU673" s="101">
        <v>0</v>
      </c>
      <c r="AV673" s="100">
        <v>0</v>
      </c>
      <c r="AW673" s="101">
        <v>0</v>
      </c>
      <c r="AX673" s="175" t="s">
        <v>241</v>
      </c>
      <c r="AY673" s="176">
        <v>0</v>
      </c>
      <c r="AZ673" s="100">
        <v>0</v>
      </c>
      <c r="BA673" s="101">
        <v>0</v>
      </c>
      <c r="BB673" s="100">
        <v>0</v>
      </c>
      <c r="BC673" s="101">
        <v>0</v>
      </c>
      <c r="BD673" s="184">
        <v>0</v>
      </c>
      <c r="BE673" s="101">
        <v>0</v>
      </c>
    </row>
    <row r="674" spans="1:57" ht="12.75" hidden="1">
      <c r="A674" s="38" t="s">
        <v>178</v>
      </c>
      <c r="B674" s="1" t="s">
        <v>179</v>
      </c>
      <c r="C674" s="65" t="s">
        <v>177</v>
      </c>
      <c r="D674" s="175" t="s">
        <v>241</v>
      </c>
      <c r="E674" s="175" t="s">
        <v>187</v>
      </c>
      <c r="F674" s="100">
        <v>0</v>
      </c>
      <c r="G674" s="101">
        <v>10</v>
      </c>
      <c r="H674" s="100">
        <v>0</v>
      </c>
      <c r="I674" s="101">
        <v>0</v>
      </c>
      <c r="J674" s="100">
        <v>0</v>
      </c>
      <c r="K674" s="101">
        <v>8</v>
      </c>
      <c r="L674" s="175" t="s">
        <v>238</v>
      </c>
      <c r="M674" s="176" t="s">
        <v>852</v>
      </c>
      <c r="N674" s="175" t="s">
        <v>241</v>
      </c>
      <c r="O674" s="176" t="s">
        <v>27</v>
      </c>
      <c r="P674" s="175" t="s">
        <v>241</v>
      </c>
      <c r="Q674" s="176">
        <v>2.5</v>
      </c>
      <c r="R674" s="175" t="s">
        <v>241</v>
      </c>
      <c r="S674" s="176" t="s">
        <v>856</v>
      </c>
      <c r="T674" s="175" t="s">
        <v>241</v>
      </c>
      <c r="U674" s="176" t="s">
        <v>178</v>
      </c>
      <c r="V674" s="175" t="s">
        <v>241</v>
      </c>
      <c r="W674" s="176" t="s">
        <v>17</v>
      </c>
      <c r="X674" s="100">
        <v>0</v>
      </c>
      <c r="Y674" s="176" t="s">
        <v>870</v>
      </c>
      <c r="Z674" s="175" t="s">
        <v>241</v>
      </c>
      <c r="AA674" s="176">
        <v>0</v>
      </c>
      <c r="AB674" s="100">
        <v>0</v>
      </c>
      <c r="AC674" s="101">
        <v>0</v>
      </c>
      <c r="AD674" s="100">
        <v>0</v>
      </c>
      <c r="AE674" s="101">
        <v>1</v>
      </c>
      <c r="AF674" s="100">
        <v>0</v>
      </c>
      <c r="AG674" s="101">
        <v>6</v>
      </c>
      <c r="AH674" s="100">
        <v>0</v>
      </c>
      <c r="AI674" s="28">
        <v>0</v>
      </c>
      <c r="AJ674" s="100">
        <v>0</v>
      </c>
      <c r="AK674" s="101">
        <v>39.5</v>
      </c>
      <c r="AL674" s="100">
        <v>0</v>
      </c>
      <c r="AM674" s="101">
        <v>25</v>
      </c>
      <c r="AN674" s="100">
        <v>0</v>
      </c>
      <c r="AO674" s="101">
        <v>0.2</v>
      </c>
      <c r="AP674" s="100">
        <v>0</v>
      </c>
      <c r="AQ674" s="176" t="s">
        <v>509</v>
      </c>
      <c r="AR674" s="100">
        <v>0</v>
      </c>
      <c r="AS674" s="101">
        <v>28</v>
      </c>
      <c r="AT674" s="100">
        <v>0</v>
      </c>
      <c r="AU674" s="101">
        <v>14</v>
      </c>
      <c r="AV674" s="100">
        <v>0</v>
      </c>
      <c r="AW674" s="101">
        <v>1</v>
      </c>
      <c r="AX674" s="175" t="s">
        <v>241</v>
      </c>
      <c r="AY674" s="176">
        <v>2.5</v>
      </c>
      <c r="AZ674" s="100">
        <v>0</v>
      </c>
      <c r="BA674" s="101">
        <v>0</v>
      </c>
      <c r="BB674" s="100">
        <v>0</v>
      </c>
      <c r="BC674" s="101">
        <v>8.2</v>
      </c>
      <c r="BD674" s="184">
        <v>0</v>
      </c>
      <c r="BE674" s="101">
        <v>20</v>
      </c>
    </row>
    <row r="675" spans="1:57" ht="12.75" hidden="1">
      <c r="A675" s="39"/>
      <c r="B675" s="2"/>
      <c r="C675" s="66" t="s">
        <v>148</v>
      </c>
      <c r="D675" s="175" t="s">
        <v>241</v>
      </c>
      <c r="E675" s="175" t="s">
        <v>681</v>
      </c>
      <c r="F675" s="175" t="s">
        <v>241</v>
      </c>
      <c r="G675" s="176" t="s">
        <v>690</v>
      </c>
      <c r="H675" s="175" t="s">
        <v>241</v>
      </c>
      <c r="I675" s="176">
        <v>0</v>
      </c>
      <c r="J675" s="175" t="s">
        <v>241</v>
      </c>
      <c r="K675" s="176">
        <v>5.366999999999999</v>
      </c>
      <c r="L675" s="175" t="s">
        <v>404</v>
      </c>
      <c r="M675" s="176" t="s">
        <v>853</v>
      </c>
      <c r="N675" s="175" t="s">
        <v>241</v>
      </c>
      <c r="O675" s="176" t="s">
        <v>915</v>
      </c>
      <c r="P675" s="175" t="s">
        <v>241</v>
      </c>
      <c r="Q675" s="176" t="s">
        <v>715</v>
      </c>
      <c r="R675" s="175" t="s">
        <v>241</v>
      </c>
      <c r="S675" s="176" t="s">
        <v>863</v>
      </c>
      <c r="T675" s="175" t="s">
        <v>241</v>
      </c>
      <c r="U675" s="176" t="s">
        <v>864</v>
      </c>
      <c r="V675" s="175" t="s">
        <v>241</v>
      </c>
      <c r="W675" s="176" t="s">
        <v>538</v>
      </c>
      <c r="X675" s="100">
        <v>0</v>
      </c>
      <c r="Y675" s="176" t="s">
        <v>871</v>
      </c>
      <c r="Z675" s="175" t="s">
        <v>241</v>
      </c>
      <c r="AA675" s="176">
        <v>0</v>
      </c>
      <c r="AB675" s="100">
        <v>0</v>
      </c>
      <c r="AC675" s="101">
        <v>0</v>
      </c>
      <c r="AD675" s="100">
        <v>0</v>
      </c>
      <c r="AE675" s="101">
        <v>0.614</v>
      </c>
      <c r="AF675" s="100">
        <v>0</v>
      </c>
      <c r="AG675" s="101">
        <v>3.222</v>
      </c>
      <c r="AH675" s="100">
        <v>0</v>
      </c>
      <c r="AI675" s="28">
        <v>0</v>
      </c>
      <c r="AJ675" s="100">
        <v>0</v>
      </c>
      <c r="AK675" s="101">
        <v>14.542</v>
      </c>
      <c r="AL675" s="175" t="s">
        <v>241</v>
      </c>
      <c r="AM675" s="176">
        <v>11.994</v>
      </c>
      <c r="AN675" s="175" t="s">
        <v>241</v>
      </c>
      <c r="AO675" s="176">
        <v>4.42</v>
      </c>
      <c r="AP675" s="175" t="s">
        <v>241</v>
      </c>
      <c r="AQ675" s="176" t="s">
        <v>746</v>
      </c>
      <c r="AR675" s="175" t="s">
        <v>241</v>
      </c>
      <c r="AS675" s="176" t="s">
        <v>921</v>
      </c>
      <c r="AT675" s="100">
        <v>0</v>
      </c>
      <c r="AU675" s="101">
        <v>7.013</v>
      </c>
      <c r="AV675" s="100">
        <v>0</v>
      </c>
      <c r="AW675" s="101">
        <v>0.378</v>
      </c>
      <c r="AX675" s="175" t="s">
        <v>241</v>
      </c>
      <c r="AY675" s="176">
        <v>1.529</v>
      </c>
      <c r="AZ675" s="100">
        <v>0</v>
      </c>
      <c r="BA675" s="101">
        <v>0</v>
      </c>
      <c r="BB675" s="100">
        <v>0</v>
      </c>
      <c r="BC675" s="176" t="s">
        <v>845</v>
      </c>
      <c r="BD675" s="184">
        <v>0</v>
      </c>
      <c r="BE675" s="101">
        <v>12.557</v>
      </c>
    </row>
    <row r="676" spans="1:57" ht="12.75" hidden="1">
      <c r="A676" s="38" t="s">
        <v>181</v>
      </c>
      <c r="B676" s="1" t="s">
        <v>180</v>
      </c>
      <c r="C676" s="65" t="s">
        <v>177</v>
      </c>
      <c r="D676" s="175" t="s">
        <v>241</v>
      </c>
      <c r="E676" s="175" t="s">
        <v>682</v>
      </c>
      <c r="F676" s="100">
        <v>0</v>
      </c>
      <c r="G676" s="101">
        <v>4.2</v>
      </c>
      <c r="H676" s="100">
        <v>0</v>
      </c>
      <c r="I676" s="101">
        <v>19</v>
      </c>
      <c r="J676" s="100">
        <v>10</v>
      </c>
      <c r="K676" s="101">
        <v>11</v>
      </c>
      <c r="L676" s="100">
        <v>0</v>
      </c>
      <c r="M676" s="101">
        <v>4.2</v>
      </c>
      <c r="N676" s="100">
        <v>0</v>
      </c>
      <c r="O676" s="101">
        <v>7</v>
      </c>
      <c r="P676" s="100">
        <v>0</v>
      </c>
      <c r="Q676" s="101">
        <v>3</v>
      </c>
      <c r="R676" s="100">
        <v>0</v>
      </c>
      <c r="S676" s="101">
        <v>5.2</v>
      </c>
      <c r="T676" s="100">
        <v>0</v>
      </c>
      <c r="U676" s="101">
        <v>11.3</v>
      </c>
      <c r="V676" s="100">
        <v>0</v>
      </c>
      <c r="W676" s="101">
        <v>0</v>
      </c>
      <c r="X676" s="100">
        <v>0</v>
      </c>
      <c r="Y676" s="101">
        <v>7.6</v>
      </c>
      <c r="Z676" s="175" t="s">
        <v>241</v>
      </c>
      <c r="AA676" s="176">
        <v>7</v>
      </c>
      <c r="AB676" s="100">
        <v>0</v>
      </c>
      <c r="AC676" s="101">
        <v>2.3</v>
      </c>
      <c r="AD676" s="100">
        <v>0</v>
      </c>
      <c r="AE676" s="101">
        <v>4.2</v>
      </c>
      <c r="AF676" s="100">
        <v>0</v>
      </c>
      <c r="AG676" s="101">
        <v>13.1</v>
      </c>
      <c r="AH676" s="100">
        <v>0</v>
      </c>
      <c r="AI676" s="28">
        <v>10.1</v>
      </c>
      <c r="AJ676" s="100">
        <v>0</v>
      </c>
      <c r="AK676" s="101">
        <v>6</v>
      </c>
      <c r="AL676" s="175" t="s">
        <v>15</v>
      </c>
      <c r="AM676" s="176" t="s">
        <v>33</v>
      </c>
      <c r="AN676" s="175" t="s">
        <v>14</v>
      </c>
      <c r="AO676" s="176" t="s">
        <v>505</v>
      </c>
      <c r="AP676" s="175" t="s">
        <v>241</v>
      </c>
      <c r="AQ676" s="176">
        <v>0</v>
      </c>
      <c r="AR676" s="175" t="s">
        <v>20</v>
      </c>
      <c r="AS676" s="176">
        <v>0</v>
      </c>
      <c r="AT676" s="100">
        <v>0</v>
      </c>
      <c r="AU676" s="101">
        <v>15.1</v>
      </c>
      <c r="AV676" s="100">
        <v>15</v>
      </c>
      <c r="AW676" s="101">
        <v>12.1</v>
      </c>
      <c r="AX676" s="175" t="s">
        <v>241</v>
      </c>
      <c r="AY676" s="176" t="s">
        <v>500</v>
      </c>
      <c r="AZ676" s="100">
        <v>0</v>
      </c>
      <c r="BA676" s="101">
        <v>0</v>
      </c>
      <c r="BB676" s="100">
        <v>10</v>
      </c>
      <c r="BC676" s="101">
        <v>6</v>
      </c>
      <c r="BD676" s="184">
        <v>0</v>
      </c>
      <c r="BE676" s="101">
        <v>5</v>
      </c>
    </row>
    <row r="677" spans="1:57" ht="12.75" hidden="1">
      <c r="A677" s="39"/>
      <c r="B677" s="2"/>
      <c r="C677" s="66" t="s">
        <v>148</v>
      </c>
      <c r="D677" s="175" t="s">
        <v>241</v>
      </c>
      <c r="E677" s="175" t="s">
        <v>683</v>
      </c>
      <c r="F677" s="175">
        <v>0</v>
      </c>
      <c r="G677" s="176">
        <v>2.84</v>
      </c>
      <c r="H677" s="175">
        <v>0</v>
      </c>
      <c r="I677" s="176" t="s">
        <v>850</v>
      </c>
      <c r="J677" s="175" t="s">
        <v>273</v>
      </c>
      <c r="K677" s="176" t="s">
        <v>851</v>
      </c>
      <c r="L677" s="175" t="s">
        <v>241</v>
      </c>
      <c r="M677" s="176" t="s">
        <v>854</v>
      </c>
      <c r="N677" s="175" t="s">
        <v>241</v>
      </c>
      <c r="O677" s="176" t="s">
        <v>916</v>
      </c>
      <c r="P677" s="175" t="s">
        <v>241</v>
      </c>
      <c r="Q677" s="176" t="s">
        <v>716</v>
      </c>
      <c r="R677" s="175" t="s">
        <v>241</v>
      </c>
      <c r="S677" s="176">
        <v>0.277</v>
      </c>
      <c r="T677" s="175" t="s">
        <v>241</v>
      </c>
      <c r="U677" s="176">
        <v>11.154</v>
      </c>
      <c r="V677" s="175" t="s">
        <v>241</v>
      </c>
      <c r="W677" s="176">
        <v>0</v>
      </c>
      <c r="X677" s="175" t="s">
        <v>241</v>
      </c>
      <c r="Y677" s="82">
        <v>3.494</v>
      </c>
      <c r="Z677" s="175" t="s">
        <v>241</v>
      </c>
      <c r="AA677" s="176">
        <v>4.347</v>
      </c>
      <c r="AB677" s="175" t="s">
        <v>241</v>
      </c>
      <c r="AC677" s="176">
        <v>3.215</v>
      </c>
      <c r="AD677" s="175" t="s">
        <v>241</v>
      </c>
      <c r="AE677" s="176" t="s">
        <v>733</v>
      </c>
      <c r="AF677" s="175" t="s">
        <v>241</v>
      </c>
      <c r="AG677" s="176">
        <v>9.902</v>
      </c>
      <c r="AH677" s="175" t="s">
        <v>241</v>
      </c>
      <c r="AI677" s="36" t="s">
        <v>739</v>
      </c>
      <c r="AJ677" s="100">
        <v>0</v>
      </c>
      <c r="AK677" s="176" t="s">
        <v>902</v>
      </c>
      <c r="AL677" s="100">
        <v>3.665</v>
      </c>
      <c r="AM677" s="101">
        <v>7.479</v>
      </c>
      <c r="AN677" s="100">
        <v>3.473</v>
      </c>
      <c r="AO677" s="101">
        <v>4.345</v>
      </c>
      <c r="AP677" s="100">
        <v>0</v>
      </c>
      <c r="AQ677" s="101">
        <v>0</v>
      </c>
      <c r="AR677" s="175" t="s">
        <v>295</v>
      </c>
      <c r="AS677" s="176">
        <v>0</v>
      </c>
      <c r="AT677" s="100">
        <v>0</v>
      </c>
      <c r="AU677" s="101">
        <v>10.509</v>
      </c>
      <c r="AV677" s="100">
        <v>11.348</v>
      </c>
      <c r="AW677" s="101">
        <v>6.973</v>
      </c>
      <c r="AX677" s="175" t="s">
        <v>241</v>
      </c>
      <c r="AY677" s="82">
        <v>2.936</v>
      </c>
      <c r="AZ677" s="100">
        <v>0</v>
      </c>
      <c r="BA677" s="101">
        <v>0</v>
      </c>
      <c r="BB677" s="100">
        <v>6.207</v>
      </c>
      <c r="BC677" s="101">
        <v>5.648</v>
      </c>
      <c r="BD677" s="184">
        <v>0</v>
      </c>
      <c r="BE677" s="101">
        <v>7.717</v>
      </c>
    </row>
    <row r="678" spans="1:57" ht="12.75" hidden="1">
      <c r="A678" s="38" t="s">
        <v>183</v>
      </c>
      <c r="B678" s="1" t="s">
        <v>182</v>
      </c>
      <c r="C678" s="65" t="s">
        <v>177</v>
      </c>
      <c r="D678" s="175" t="s">
        <v>241</v>
      </c>
      <c r="E678" s="175" t="s">
        <v>684</v>
      </c>
      <c r="F678" s="175">
        <v>0</v>
      </c>
      <c r="G678" s="176">
        <v>6</v>
      </c>
      <c r="H678" s="175">
        <v>0</v>
      </c>
      <c r="I678" s="176" t="s">
        <v>27</v>
      </c>
      <c r="J678" s="175">
        <v>6</v>
      </c>
      <c r="K678" s="176" t="s">
        <v>697</v>
      </c>
      <c r="L678" s="175" t="s">
        <v>241</v>
      </c>
      <c r="M678" s="176">
        <v>0</v>
      </c>
      <c r="N678" s="175" t="s">
        <v>241</v>
      </c>
      <c r="O678" s="176">
        <v>0</v>
      </c>
      <c r="P678" s="175" t="s">
        <v>241</v>
      </c>
      <c r="Q678" s="176">
        <v>0</v>
      </c>
      <c r="R678" s="175" t="s">
        <v>241</v>
      </c>
      <c r="S678" s="176" t="s">
        <v>183</v>
      </c>
      <c r="T678" s="175" t="s">
        <v>241</v>
      </c>
      <c r="U678" s="176" t="s">
        <v>27</v>
      </c>
      <c r="V678" s="175" t="s">
        <v>241</v>
      </c>
      <c r="W678" s="176">
        <v>0</v>
      </c>
      <c r="X678" s="175" t="s">
        <v>241</v>
      </c>
      <c r="Y678" s="176">
        <v>3</v>
      </c>
      <c r="Z678" s="175" t="s">
        <v>241</v>
      </c>
      <c r="AA678" s="176">
        <v>0</v>
      </c>
      <c r="AB678" s="175" t="s">
        <v>241</v>
      </c>
      <c r="AC678" s="176">
        <v>0</v>
      </c>
      <c r="AD678" s="175" t="s">
        <v>241</v>
      </c>
      <c r="AE678" s="176" t="s">
        <v>553</v>
      </c>
      <c r="AF678" s="175" t="s">
        <v>241</v>
      </c>
      <c r="AG678" s="176">
        <v>0</v>
      </c>
      <c r="AH678" s="175" t="s">
        <v>241</v>
      </c>
      <c r="AI678" s="36" t="s">
        <v>27</v>
      </c>
      <c r="AJ678" s="100">
        <v>12</v>
      </c>
      <c r="AK678" s="101">
        <v>18</v>
      </c>
      <c r="AL678" s="100">
        <v>0</v>
      </c>
      <c r="AM678" s="101">
        <v>0</v>
      </c>
      <c r="AN678" s="100">
        <v>0</v>
      </c>
      <c r="AO678" s="101">
        <v>0</v>
      </c>
      <c r="AP678" s="100">
        <v>0</v>
      </c>
      <c r="AQ678" s="101">
        <v>0</v>
      </c>
      <c r="AR678" s="100">
        <v>0</v>
      </c>
      <c r="AS678" s="101">
        <v>3</v>
      </c>
      <c r="AT678" s="100">
        <v>0</v>
      </c>
      <c r="AU678" s="101">
        <v>3</v>
      </c>
      <c r="AV678" s="100">
        <v>0</v>
      </c>
      <c r="AW678" s="101" t="s">
        <v>510</v>
      </c>
      <c r="AX678" s="175" t="s">
        <v>241</v>
      </c>
      <c r="AY678" s="176">
        <v>0</v>
      </c>
      <c r="AZ678" s="100">
        <v>0</v>
      </c>
      <c r="BA678" s="101">
        <v>3</v>
      </c>
      <c r="BB678" s="100">
        <v>15</v>
      </c>
      <c r="BC678" s="101">
        <v>2.5</v>
      </c>
      <c r="BD678" s="184">
        <v>8</v>
      </c>
      <c r="BE678" s="176">
        <v>3.5</v>
      </c>
    </row>
    <row r="679" spans="1:57" ht="12.75" hidden="1">
      <c r="A679" s="39"/>
      <c r="B679" s="2"/>
      <c r="C679" s="66" t="s">
        <v>148</v>
      </c>
      <c r="D679" s="175" t="s">
        <v>241</v>
      </c>
      <c r="E679" s="175" t="s">
        <v>685</v>
      </c>
      <c r="F679" s="175">
        <v>0</v>
      </c>
      <c r="G679" s="176">
        <v>4.951</v>
      </c>
      <c r="H679" s="175">
        <v>0</v>
      </c>
      <c r="I679" s="176" t="s">
        <v>694</v>
      </c>
      <c r="J679" s="175">
        <v>3.139</v>
      </c>
      <c r="K679" s="176" t="s">
        <v>698</v>
      </c>
      <c r="L679" s="175" t="s">
        <v>241</v>
      </c>
      <c r="M679" s="176">
        <v>0</v>
      </c>
      <c r="N679" s="175" t="s">
        <v>241</v>
      </c>
      <c r="O679" s="176">
        <v>0</v>
      </c>
      <c r="P679" s="175" t="s">
        <v>241</v>
      </c>
      <c r="Q679" s="176">
        <v>0</v>
      </c>
      <c r="R679" s="175" t="s">
        <v>241</v>
      </c>
      <c r="S679" s="176" t="s">
        <v>719</v>
      </c>
      <c r="T679" s="175" t="s">
        <v>241</v>
      </c>
      <c r="U679" s="176" t="s">
        <v>865</v>
      </c>
      <c r="V679" s="175" t="s">
        <v>241</v>
      </c>
      <c r="W679" s="176">
        <v>0</v>
      </c>
      <c r="X679" s="175" t="s">
        <v>241</v>
      </c>
      <c r="Y679" s="176">
        <v>1.522</v>
      </c>
      <c r="Z679" s="175" t="s">
        <v>241</v>
      </c>
      <c r="AA679" s="176">
        <v>0</v>
      </c>
      <c r="AB679" s="175" t="s">
        <v>241</v>
      </c>
      <c r="AC679" s="176">
        <v>0</v>
      </c>
      <c r="AD679" s="175" t="s">
        <v>241</v>
      </c>
      <c r="AE679" s="176" t="s">
        <v>734</v>
      </c>
      <c r="AF679" s="175" t="s">
        <v>241</v>
      </c>
      <c r="AG679" s="176">
        <v>0</v>
      </c>
      <c r="AH679" s="175" t="s">
        <v>241</v>
      </c>
      <c r="AI679" s="36" t="s">
        <v>901</v>
      </c>
      <c r="AJ679" s="100">
        <v>34.697</v>
      </c>
      <c r="AK679" s="101">
        <v>37.402</v>
      </c>
      <c r="AL679" s="100">
        <v>0</v>
      </c>
      <c r="AM679" s="101">
        <v>0</v>
      </c>
      <c r="AN679" s="100">
        <v>0</v>
      </c>
      <c r="AO679" s="101">
        <v>0</v>
      </c>
      <c r="AP679" s="100">
        <v>0</v>
      </c>
      <c r="AQ679" s="101">
        <v>0</v>
      </c>
      <c r="AR679" s="100">
        <v>0</v>
      </c>
      <c r="AS679" s="101">
        <v>1.522</v>
      </c>
      <c r="AT679" s="100">
        <v>0</v>
      </c>
      <c r="AU679" s="101">
        <v>1.784</v>
      </c>
      <c r="AV679" s="100">
        <v>0</v>
      </c>
      <c r="AW679" s="101">
        <v>28.923</v>
      </c>
      <c r="AX679" s="175" t="s">
        <v>241</v>
      </c>
      <c r="AY679" s="176">
        <v>0</v>
      </c>
      <c r="AZ679" s="100">
        <v>0</v>
      </c>
      <c r="BA679" s="101">
        <v>1.522</v>
      </c>
      <c r="BB679" s="100">
        <v>8.203</v>
      </c>
      <c r="BC679" s="101">
        <v>2.204</v>
      </c>
      <c r="BD679" s="178" t="s">
        <v>308</v>
      </c>
      <c r="BE679" s="176" t="s">
        <v>670</v>
      </c>
    </row>
    <row r="680" spans="1:57" ht="12.75" hidden="1">
      <c r="A680" s="38" t="s">
        <v>184</v>
      </c>
      <c r="B680" s="1" t="s">
        <v>186</v>
      </c>
      <c r="C680" s="65" t="s">
        <v>162</v>
      </c>
      <c r="D680" s="175" t="s">
        <v>241</v>
      </c>
      <c r="E680" s="175" t="s">
        <v>9</v>
      </c>
      <c r="F680" s="175">
        <v>0</v>
      </c>
      <c r="G680" s="176">
        <v>0</v>
      </c>
      <c r="H680" s="175">
        <v>0</v>
      </c>
      <c r="I680" s="176">
        <v>0</v>
      </c>
      <c r="J680" s="175" t="s">
        <v>241</v>
      </c>
      <c r="K680" s="176" t="s">
        <v>27</v>
      </c>
      <c r="L680" s="175" t="s">
        <v>241</v>
      </c>
      <c r="M680" s="176" t="s">
        <v>27</v>
      </c>
      <c r="N680" s="175" t="s">
        <v>241</v>
      </c>
      <c r="O680" s="176" t="s">
        <v>9</v>
      </c>
      <c r="P680" s="175" t="s">
        <v>241</v>
      </c>
      <c r="Q680" s="176">
        <v>0</v>
      </c>
      <c r="R680" s="175" t="s">
        <v>241</v>
      </c>
      <c r="S680" s="176">
        <v>0</v>
      </c>
      <c r="T680" s="175" t="s">
        <v>241</v>
      </c>
      <c r="U680" s="176">
        <v>2</v>
      </c>
      <c r="V680" s="175" t="s">
        <v>241</v>
      </c>
      <c r="W680" s="176">
        <v>0</v>
      </c>
      <c r="X680" s="175" t="s">
        <v>241</v>
      </c>
      <c r="Y680" s="176">
        <v>0</v>
      </c>
      <c r="Z680" s="175" t="s">
        <v>241</v>
      </c>
      <c r="AA680" s="176">
        <v>0</v>
      </c>
      <c r="AB680" s="175" t="s">
        <v>241</v>
      </c>
      <c r="AC680" s="176">
        <v>0</v>
      </c>
      <c r="AD680" s="175" t="s">
        <v>241</v>
      </c>
      <c r="AE680" s="176">
        <v>0</v>
      </c>
      <c r="AF680" s="175" t="s">
        <v>241</v>
      </c>
      <c r="AG680" s="176">
        <v>0</v>
      </c>
      <c r="AH680" s="175" t="s">
        <v>241</v>
      </c>
      <c r="AI680" s="36">
        <v>0</v>
      </c>
      <c r="AJ680" s="100">
        <v>0</v>
      </c>
      <c r="AK680" s="101">
        <v>0</v>
      </c>
      <c r="AL680" s="100">
        <v>1</v>
      </c>
      <c r="AM680" s="101">
        <v>6</v>
      </c>
      <c r="AN680" s="100">
        <v>0</v>
      </c>
      <c r="AO680" s="101">
        <v>0</v>
      </c>
      <c r="AP680" s="100">
        <v>0</v>
      </c>
      <c r="AQ680" s="101">
        <v>0</v>
      </c>
      <c r="AR680" s="100">
        <v>0</v>
      </c>
      <c r="AS680" s="101">
        <v>1</v>
      </c>
      <c r="AT680" s="100">
        <v>0</v>
      </c>
      <c r="AU680" s="101">
        <v>3</v>
      </c>
      <c r="AV680" s="100">
        <v>7</v>
      </c>
      <c r="AW680" s="101">
        <v>12</v>
      </c>
      <c r="AX680" s="175" t="s">
        <v>241</v>
      </c>
      <c r="AY680" s="176">
        <v>0</v>
      </c>
      <c r="AZ680" s="100">
        <v>0</v>
      </c>
      <c r="BA680" s="101">
        <v>0</v>
      </c>
      <c r="BB680" s="100">
        <v>0</v>
      </c>
      <c r="BC680" s="101">
        <v>1</v>
      </c>
      <c r="BD680" s="184">
        <v>0</v>
      </c>
      <c r="BE680" s="101">
        <v>0</v>
      </c>
    </row>
    <row r="681" spans="1:57" ht="12.75" hidden="1">
      <c r="A681" s="39"/>
      <c r="B681" s="2"/>
      <c r="C681" s="66" t="s">
        <v>148</v>
      </c>
      <c r="D681" s="175" t="s">
        <v>241</v>
      </c>
      <c r="E681" s="175" t="s">
        <v>686</v>
      </c>
      <c r="F681" s="175">
        <v>0</v>
      </c>
      <c r="G681" s="176">
        <v>0</v>
      </c>
      <c r="H681" s="175" t="s">
        <v>241</v>
      </c>
      <c r="I681" s="176">
        <v>0</v>
      </c>
      <c r="J681" s="175" t="s">
        <v>241</v>
      </c>
      <c r="K681" s="176" t="s">
        <v>543</v>
      </c>
      <c r="L681" s="175" t="s">
        <v>241</v>
      </c>
      <c r="M681" s="176" t="s">
        <v>855</v>
      </c>
      <c r="N681" s="175" t="s">
        <v>241</v>
      </c>
      <c r="O681" s="176" t="s">
        <v>917</v>
      </c>
      <c r="P681" s="175" t="s">
        <v>241</v>
      </c>
      <c r="Q681" s="176">
        <v>0</v>
      </c>
      <c r="R681" s="175" t="s">
        <v>241</v>
      </c>
      <c r="S681" s="176">
        <v>0</v>
      </c>
      <c r="T681" s="175" t="s">
        <v>241</v>
      </c>
      <c r="U681" s="176">
        <v>5.814</v>
      </c>
      <c r="V681" s="175" t="s">
        <v>241</v>
      </c>
      <c r="W681" s="176">
        <v>0</v>
      </c>
      <c r="X681" s="175" t="s">
        <v>241</v>
      </c>
      <c r="Y681" s="176">
        <v>0</v>
      </c>
      <c r="Z681" s="175" t="s">
        <v>241</v>
      </c>
      <c r="AA681" s="176">
        <v>0</v>
      </c>
      <c r="AB681" s="175" t="s">
        <v>241</v>
      </c>
      <c r="AC681" s="176">
        <v>0</v>
      </c>
      <c r="AD681" s="175" t="s">
        <v>241</v>
      </c>
      <c r="AE681" s="176">
        <v>0</v>
      </c>
      <c r="AF681" s="175" t="s">
        <v>241</v>
      </c>
      <c r="AG681" s="176">
        <v>0</v>
      </c>
      <c r="AH681" s="175" t="s">
        <v>241</v>
      </c>
      <c r="AI681" s="36">
        <v>0</v>
      </c>
      <c r="AJ681" s="100">
        <v>0</v>
      </c>
      <c r="AK681" s="101">
        <v>0</v>
      </c>
      <c r="AL681" s="175" t="s">
        <v>330</v>
      </c>
      <c r="AM681" s="176" t="s">
        <v>906</v>
      </c>
      <c r="AN681" s="100">
        <v>0</v>
      </c>
      <c r="AO681" s="101">
        <v>0</v>
      </c>
      <c r="AP681" s="100">
        <v>0</v>
      </c>
      <c r="AQ681" s="101">
        <v>0</v>
      </c>
      <c r="AR681" s="100">
        <v>0</v>
      </c>
      <c r="AS681" s="101">
        <v>4.088</v>
      </c>
      <c r="AT681" s="100">
        <v>0</v>
      </c>
      <c r="AU681" s="101">
        <v>16.291</v>
      </c>
      <c r="AV681" s="175" t="s">
        <v>302</v>
      </c>
      <c r="AW681" s="176" t="s">
        <v>941</v>
      </c>
      <c r="AX681" s="175" t="s">
        <v>241</v>
      </c>
      <c r="AY681" s="176">
        <v>0</v>
      </c>
      <c r="AZ681" s="100">
        <v>0</v>
      </c>
      <c r="BA681" s="101">
        <v>0</v>
      </c>
      <c r="BB681" s="100">
        <v>0</v>
      </c>
      <c r="BC681" s="101">
        <v>2.902</v>
      </c>
      <c r="BD681" s="184">
        <v>0</v>
      </c>
      <c r="BE681" s="101">
        <v>0</v>
      </c>
    </row>
    <row r="682" spans="1:57" ht="12.75" hidden="1">
      <c r="A682" s="38" t="s">
        <v>185</v>
      </c>
      <c r="B682" s="1" t="s">
        <v>188</v>
      </c>
      <c r="C682" s="65" t="s">
        <v>162</v>
      </c>
      <c r="D682" s="175" t="s">
        <v>185</v>
      </c>
      <c r="E682" s="175" t="s">
        <v>22</v>
      </c>
      <c r="F682" s="175">
        <v>20</v>
      </c>
      <c r="G682" s="176" t="s">
        <v>20</v>
      </c>
      <c r="H682" s="175">
        <v>0</v>
      </c>
      <c r="I682" s="176">
        <v>2</v>
      </c>
      <c r="J682" s="175">
        <v>4</v>
      </c>
      <c r="K682" s="176" t="s">
        <v>21</v>
      </c>
      <c r="L682" s="175">
        <v>28</v>
      </c>
      <c r="M682" s="176" t="s">
        <v>856</v>
      </c>
      <c r="N682" s="175">
        <v>4</v>
      </c>
      <c r="O682" s="176" t="s">
        <v>19</v>
      </c>
      <c r="P682" s="175">
        <v>4</v>
      </c>
      <c r="Q682" s="176">
        <v>14</v>
      </c>
      <c r="R682" s="175" t="s">
        <v>241</v>
      </c>
      <c r="S682" s="176" t="s">
        <v>22</v>
      </c>
      <c r="T682" s="175">
        <v>9</v>
      </c>
      <c r="U682" s="176" t="s">
        <v>187</v>
      </c>
      <c r="V682" s="175">
        <v>4</v>
      </c>
      <c r="W682" s="176">
        <v>3</v>
      </c>
      <c r="X682" s="175" t="s">
        <v>241</v>
      </c>
      <c r="Y682" s="176" t="s">
        <v>20</v>
      </c>
      <c r="Z682" s="175" t="s">
        <v>241</v>
      </c>
      <c r="AA682" s="176" t="s">
        <v>14</v>
      </c>
      <c r="AB682" s="175">
        <v>2</v>
      </c>
      <c r="AC682" s="176">
        <v>3</v>
      </c>
      <c r="AD682" s="175" t="s">
        <v>241</v>
      </c>
      <c r="AE682" s="176">
        <v>0</v>
      </c>
      <c r="AF682" s="175" t="s">
        <v>241</v>
      </c>
      <c r="AG682" s="176" t="s">
        <v>8</v>
      </c>
      <c r="AH682" s="175">
        <v>2</v>
      </c>
      <c r="AI682" s="36" t="s">
        <v>513</v>
      </c>
      <c r="AJ682" s="100">
        <v>1</v>
      </c>
      <c r="AK682" s="101">
        <v>12</v>
      </c>
      <c r="AL682" s="100">
        <v>12</v>
      </c>
      <c r="AM682" s="101">
        <v>1</v>
      </c>
      <c r="AN682" s="100">
        <v>10</v>
      </c>
      <c r="AO682" s="101">
        <v>2</v>
      </c>
      <c r="AP682" s="100">
        <v>0</v>
      </c>
      <c r="AQ682" s="101">
        <v>1</v>
      </c>
      <c r="AR682" s="100">
        <v>10</v>
      </c>
      <c r="AS682" s="101">
        <v>11</v>
      </c>
      <c r="AT682" s="100">
        <v>0</v>
      </c>
      <c r="AU682" s="101">
        <v>2</v>
      </c>
      <c r="AV682" s="100">
        <v>12</v>
      </c>
      <c r="AW682" s="101">
        <v>26</v>
      </c>
      <c r="AX682" s="175" t="s">
        <v>241</v>
      </c>
      <c r="AY682" s="176">
        <v>3</v>
      </c>
      <c r="AZ682" s="100">
        <v>1</v>
      </c>
      <c r="BA682" s="101">
        <v>1</v>
      </c>
      <c r="BB682" s="100">
        <v>18</v>
      </c>
      <c r="BC682" s="101">
        <v>16</v>
      </c>
      <c r="BD682" s="184">
        <v>20</v>
      </c>
      <c r="BE682" s="101">
        <v>8</v>
      </c>
    </row>
    <row r="683" spans="1:57" ht="12.75" hidden="1">
      <c r="A683" s="39"/>
      <c r="B683" s="2"/>
      <c r="C683" s="66" t="s">
        <v>148</v>
      </c>
      <c r="D683" s="175" t="s">
        <v>836</v>
      </c>
      <c r="E683" s="175" t="s">
        <v>918</v>
      </c>
      <c r="F683" s="175">
        <v>7.942</v>
      </c>
      <c r="G683" s="176" t="s">
        <v>691</v>
      </c>
      <c r="H683" s="175">
        <v>0</v>
      </c>
      <c r="I683" s="176">
        <v>0.538</v>
      </c>
      <c r="J683" s="175">
        <v>4.364</v>
      </c>
      <c r="K683" s="176" t="s">
        <v>699</v>
      </c>
      <c r="L683" s="175">
        <v>13.146</v>
      </c>
      <c r="M683" s="176" t="s">
        <v>857</v>
      </c>
      <c r="N683" s="175">
        <v>4.364</v>
      </c>
      <c r="O683" s="176" t="s">
        <v>710</v>
      </c>
      <c r="P683" s="175">
        <v>4.364</v>
      </c>
      <c r="Q683" s="176">
        <v>14.288</v>
      </c>
      <c r="R683" s="175" t="s">
        <v>241</v>
      </c>
      <c r="S683" s="82">
        <v>5.696</v>
      </c>
      <c r="T683" s="175">
        <v>39.633</v>
      </c>
      <c r="U683" s="176" t="s">
        <v>866</v>
      </c>
      <c r="V683" s="175">
        <v>5.652</v>
      </c>
      <c r="W683" s="176">
        <v>6.637</v>
      </c>
      <c r="X683" s="175" t="s">
        <v>241</v>
      </c>
      <c r="Y683" s="176" t="s">
        <v>872</v>
      </c>
      <c r="Z683" s="175" t="s">
        <v>241</v>
      </c>
      <c r="AA683" s="176" t="s">
        <v>888</v>
      </c>
      <c r="AB683" s="175" t="s">
        <v>285</v>
      </c>
      <c r="AC683" s="176">
        <v>2.0869999999999997</v>
      </c>
      <c r="AD683" s="175" t="s">
        <v>241</v>
      </c>
      <c r="AE683" s="176">
        <v>0</v>
      </c>
      <c r="AF683" s="175" t="s">
        <v>241</v>
      </c>
      <c r="AG683" s="176" t="s">
        <v>737</v>
      </c>
      <c r="AH683" s="175" t="s">
        <v>289</v>
      </c>
      <c r="AI683" s="29">
        <v>16.392</v>
      </c>
      <c r="AJ683" s="100">
        <v>4.951</v>
      </c>
      <c r="AK683" s="101">
        <v>4.768</v>
      </c>
      <c r="AL683" s="100">
        <v>14.628</v>
      </c>
      <c r="AM683" s="101">
        <v>0.603</v>
      </c>
      <c r="AN683" s="100">
        <v>6.026</v>
      </c>
      <c r="AO683" s="101">
        <v>1.204</v>
      </c>
      <c r="AP683" s="100">
        <v>0</v>
      </c>
      <c r="AQ683" s="101">
        <v>0.603</v>
      </c>
      <c r="AR683" s="175" t="s">
        <v>296</v>
      </c>
      <c r="AS683" s="176" t="s">
        <v>748</v>
      </c>
      <c r="AT683" s="100">
        <v>0</v>
      </c>
      <c r="AU683" s="101">
        <v>1.069</v>
      </c>
      <c r="AV683" s="175" t="s">
        <v>242</v>
      </c>
      <c r="AW683" s="176" t="s">
        <v>942</v>
      </c>
      <c r="AX683" s="175" t="s">
        <v>241</v>
      </c>
      <c r="AY683" s="176">
        <v>1.206</v>
      </c>
      <c r="AZ683" s="175" t="s">
        <v>306</v>
      </c>
      <c r="BA683" s="176">
        <v>0.268</v>
      </c>
      <c r="BB683" s="175" t="s">
        <v>252</v>
      </c>
      <c r="BC683" s="82">
        <v>16.089</v>
      </c>
      <c r="BD683" s="184">
        <v>17.556</v>
      </c>
      <c r="BE683" s="101">
        <v>2.664</v>
      </c>
    </row>
    <row r="684" spans="1:57" ht="12.75" hidden="1">
      <c r="A684" s="38" t="s">
        <v>187</v>
      </c>
      <c r="B684" s="1" t="s">
        <v>190</v>
      </c>
      <c r="C684" s="65" t="s">
        <v>177</v>
      </c>
      <c r="D684" s="175" t="s">
        <v>241</v>
      </c>
      <c r="E684" s="176" t="s">
        <v>196</v>
      </c>
      <c r="F684" s="175">
        <v>0</v>
      </c>
      <c r="G684" s="176">
        <v>0</v>
      </c>
      <c r="H684" s="175">
        <v>0</v>
      </c>
      <c r="I684" s="176">
        <v>6</v>
      </c>
      <c r="J684" s="175" t="s">
        <v>20</v>
      </c>
      <c r="K684" s="176" t="s">
        <v>486</v>
      </c>
      <c r="L684" s="175" t="s">
        <v>20</v>
      </c>
      <c r="M684" s="176" t="s">
        <v>518</v>
      </c>
      <c r="N684" s="175" t="s">
        <v>241</v>
      </c>
      <c r="O684" s="176" t="s">
        <v>517</v>
      </c>
      <c r="P684" s="175" t="s">
        <v>20</v>
      </c>
      <c r="Q684" s="176">
        <v>20</v>
      </c>
      <c r="R684" s="175" t="s">
        <v>241</v>
      </c>
      <c r="S684" s="176" t="s">
        <v>720</v>
      </c>
      <c r="T684" s="175" t="s">
        <v>20</v>
      </c>
      <c r="U684" s="176" t="s">
        <v>194</v>
      </c>
      <c r="V684" s="175" t="s">
        <v>241</v>
      </c>
      <c r="W684" s="176">
        <v>94</v>
      </c>
      <c r="X684" s="175" t="s">
        <v>20</v>
      </c>
      <c r="Y684" s="176">
        <v>34</v>
      </c>
      <c r="Z684" s="175" t="s">
        <v>241</v>
      </c>
      <c r="AA684" s="176">
        <v>15</v>
      </c>
      <c r="AB684" s="175" t="s">
        <v>241</v>
      </c>
      <c r="AC684" s="176" t="s">
        <v>227</v>
      </c>
      <c r="AD684" s="175" t="s">
        <v>241</v>
      </c>
      <c r="AE684" s="176">
        <v>1</v>
      </c>
      <c r="AF684" s="175" t="s">
        <v>241</v>
      </c>
      <c r="AG684" s="176" t="s">
        <v>890</v>
      </c>
      <c r="AH684" s="175" t="s">
        <v>241</v>
      </c>
      <c r="AI684" s="36">
        <v>0</v>
      </c>
      <c r="AJ684" s="100">
        <v>5</v>
      </c>
      <c r="AK684" s="101">
        <v>32</v>
      </c>
      <c r="AL684" s="100">
        <v>0</v>
      </c>
      <c r="AM684" s="176">
        <v>1</v>
      </c>
      <c r="AN684" s="100">
        <v>0</v>
      </c>
      <c r="AO684" s="176">
        <v>1</v>
      </c>
      <c r="AP684" s="100">
        <v>0</v>
      </c>
      <c r="AQ684" s="101">
        <v>0</v>
      </c>
      <c r="AR684" s="175">
        <v>10</v>
      </c>
      <c r="AS684" s="176">
        <v>4</v>
      </c>
      <c r="AT684" s="100">
        <v>0</v>
      </c>
      <c r="AU684" s="176">
        <v>22.5</v>
      </c>
      <c r="AV684" s="100">
        <v>0</v>
      </c>
      <c r="AW684" s="176">
        <v>13</v>
      </c>
      <c r="AX684" s="175" t="s">
        <v>241</v>
      </c>
      <c r="AY684" s="176">
        <v>0</v>
      </c>
      <c r="AZ684" s="100">
        <v>0</v>
      </c>
      <c r="BA684" s="176">
        <v>2</v>
      </c>
      <c r="BB684" s="100">
        <v>15</v>
      </c>
      <c r="BC684" s="101">
        <v>0</v>
      </c>
      <c r="BD684" s="184">
        <v>10</v>
      </c>
      <c r="BE684" s="101">
        <v>23</v>
      </c>
    </row>
    <row r="685" spans="1:57" ht="12.75" hidden="1">
      <c r="A685" s="39"/>
      <c r="B685" s="2"/>
      <c r="C685" s="66" t="s">
        <v>148</v>
      </c>
      <c r="D685" s="175" t="s">
        <v>241</v>
      </c>
      <c r="E685" s="176" t="s">
        <v>687</v>
      </c>
      <c r="F685" s="175">
        <v>0</v>
      </c>
      <c r="G685" s="176">
        <v>0</v>
      </c>
      <c r="H685" s="175">
        <v>0</v>
      </c>
      <c r="I685" s="176">
        <v>0.492</v>
      </c>
      <c r="J685" s="175" t="s">
        <v>272</v>
      </c>
      <c r="K685" s="176" t="s">
        <v>700</v>
      </c>
      <c r="L685" s="175" t="s">
        <v>272</v>
      </c>
      <c r="M685" s="176" t="s">
        <v>702</v>
      </c>
      <c r="N685" s="175" t="s">
        <v>241</v>
      </c>
      <c r="O685" s="176" t="s">
        <v>711</v>
      </c>
      <c r="P685" s="175" t="s">
        <v>274</v>
      </c>
      <c r="Q685" s="176">
        <v>3.665</v>
      </c>
      <c r="R685" s="175" t="s">
        <v>241</v>
      </c>
      <c r="S685" s="176" t="s">
        <v>721</v>
      </c>
      <c r="T685" s="175" t="s">
        <v>274</v>
      </c>
      <c r="U685" s="176" t="s">
        <v>724</v>
      </c>
      <c r="V685" s="175" t="s">
        <v>241</v>
      </c>
      <c r="W685" s="176">
        <v>9.53</v>
      </c>
      <c r="X685" s="175" t="s">
        <v>274</v>
      </c>
      <c r="Y685" s="176">
        <v>3.953</v>
      </c>
      <c r="Z685" s="175" t="s">
        <v>241</v>
      </c>
      <c r="AA685" s="176">
        <v>1.2080000000000002</v>
      </c>
      <c r="AB685" s="175" t="s">
        <v>241</v>
      </c>
      <c r="AC685" s="176" t="s">
        <v>913</v>
      </c>
      <c r="AD685" s="175" t="s">
        <v>241</v>
      </c>
      <c r="AE685" s="176">
        <v>0.106</v>
      </c>
      <c r="AF685" s="175" t="s">
        <v>241</v>
      </c>
      <c r="AG685" s="176" t="s">
        <v>891</v>
      </c>
      <c r="AH685" s="175" t="s">
        <v>241</v>
      </c>
      <c r="AI685" s="36">
        <v>0</v>
      </c>
      <c r="AJ685" s="175" t="s">
        <v>291</v>
      </c>
      <c r="AK685" s="82">
        <v>4.239</v>
      </c>
      <c r="AL685" s="100">
        <v>0</v>
      </c>
      <c r="AM685" s="176" t="s">
        <v>742</v>
      </c>
      <c r="AN685" s="100">
        <v>0</v>
      </c>
      <c r="AO685" s="176" t="s">
        <v>742</v>
      </c>
      <c r="AP685" s="100">
        <v>0</v>
      </c>
      <c r="AQ685" s="101">
        <v>0</v>
      </c>
      <c r="AR685" s="175" t="s">
        <v>274</v>
      </c>
      <c r="AS685" s="176">
        <v>0.552</v>
      </c>
      <c r="AT685" s="100">
        <v>0</v>
      </c>
      <c r="AU685" s="176" t="s">
        <v>749</v>
      </c>
      <c r="AV685" s="100">
        <v>0</v>
      </c>
      <c r="AW685" s="176" t="s">
        <v>753</v>
      </c>
      <c r="AX685" s="175" t="s">
        <v>241</v>
      </c>
      <c r="AY685" s="176">
        <v>0</v>
      </c>
      <c r="AZ685" s="100">
        <v>0</v>
      </c>
      <c r="BA685" s="176" t="s">
        <v>667</v>
      </c>
      <c r="BB685" s="100">
        <v>1.259</v>
      </c>
      <c r="BC685" s="101">
        <v>0</v>
      </c>
      <c r="BD685" s="178" t="s">
        <v>294</v>
      </c>
      <c r="BE685" s="176" t="s">
        <v>671</v>
      </c>
    </row>
    <row r="686" spans="1:57" ht="12.75" hidden="1">
      <c r="A686" s="38" t="s">
        <v>189</v>
      </c>
      <c r="B686" s="1" t="s">
        <v>192</v>
      </c>
      <c r="C686" s="65" t="s">
        <v>162</v>
      </c>
      <c r="D686" s="176" t="s">
        <v>241</v>
      </c>
      <c r="E686" s="176" t="s">
        <v>486</v>
      </c>
      <c r="F686" s="175">
        <v>0</v>
      </c>
      <c r="G686" s="176" t="s">
        <v>22</v>
      </c>
      <c r="H686" s="175">
        <v>0</v>
      </c>
      <c r="I686" s="176">
        <v>8</v>
      </c>
      <c r="J686" s="175" t="s">
        <v>241</v>
      </c>
      <c r="K686" s="176">
        <v>50</v>
      </c>
      <c r="L686" s="175" t="s">
        <v>9</v>
      </c>
      <c r="M686" s="176" t="s">
        <v>511</v>
      </c>
      <c r="N686" s="175" t="s">
        <v>241</v>
      </c>
      <c r="O686" s="176" t="s">
        <v>583</v>
      </c>
      <c r="P686" s="175" t="s">
        <v>241</v>
      </c>
      <c r="Q686" s="176" t="s">
        <v>14</v>
      </c>
      <c r="R686" s="175" t="s">
        <v>241</v>
      </c>
      <c r="S686" s="176" t="s">
        <v>649</v>
      </c>
      <c r="T686" s="175" t="s">
        <v>241</v>
      </c>
      <c r="U686" s="176" t="s">
        <v>225</v>
      </c>
      <c r="V686" s="175" t="s">
        <v>241</v>
      </c>
      <c r="W686" s="176">
        <v>55</v>
      </c>
      <c r="X686" s="175" t="s">
        <v>15</v>
      </c>
      <c r="Y686" s="176" t="s">
        <v>194</v>
      </c>
      <c r="Z686" s="175" t="s">
        <v>241</v>
      </c>
      <c r="AA686" s="176" t="s">
        <v>15</v>
      </c>
      <c r="AB686" s="175" t="s">
        <v>241</v>
      </c>
      <c r="AC686" s="176" t="s">
        <v>185</v>
      </c>
      <c r="AD686" s="175" t="s">
        <v>241</v>
      </c>
      <c r="AE686" s="176" t="s">
        <v>16</v>
      </c>
      <c r="AF686" s="175" t="s">
        <v>20</v>
      </c>
      <c r="AG686" s="176">
        <v>19</v>
      </c>
      <c r="AH686" s="175" t="s">
        <v>241</v>
      </c>
      <c r="AI686" s="36" t="s">
        <v>19</v>
      </c>
      <c r="AJ686" s="100">
        <v>3</v>
      </c>
      <c r="AK686" s="101">
        <v>10</v>
      </c>
      <c r="AL686" s="100">
        <v>0</v>
      </c>
      <c r="AM686" s="101">
        <v>10</v>
      </c>
      <c r="AN686" s="100">
        <v>0</v>
      </c>
      <c r="AO686" s="176" t="s">
        <v>8</v>
      </c>
      <c r="AP686" s="100">
        <v>0</v>
      </c>
      <c r="AQ686" s="101">
        <v>7</v>
      </c>
      <c r="AR686" s="175">
        <v>7</v>
      </c>
      <c r="AS686" s="176" t="s">
        <v>15</v>
      </c>
      <c r="AT686" s="100">
        <v>0</v>
      </c>
      <c r="AU686" s="101">
        <v>17</v>
      </c>
      <c r="AV686" s="100">
        <v>2</v>
      </c>
      <c r="AW686" s="101">
        <v>31</v>
      </c>
      <c r="AX686" s="175" t="s">
        <v>241</v>
      </c>
      <c r="AY686" s="176">
        <v>3</v>
      </c>
      <c r="AZ686" s="100">
        <v>0</v>
      </c>
      <c r="BA686" s="101">
        <v>9</v>
      </c>
      <c r="BB686" s="100">
        <v>9</v>
      </c>
      <c r="BC686" s="101">
        <v>7</v>
      </c>
      <c r="BD686" s="184">
        <v>1</v>
      </c>
      <c r="BE686" s="101">
        <v>18</v>
      </c>
    </row>
    <row r="687" spans="1:57" ht="12.75" hidden="1">
      <c r="A687" s="39"/>
      <c r="B687" s="2" t="s">
        <v>193</v>
      </c>
      <c r="C687" s="66" t="s">
        <v>148</v>
      </c>
      <c r="D687" s="176" t="s">
        <v>241</v>
      </c>
      <c r="E687" s="176" t="s">
        <v>688</v>
      </c>
      <c r="F687" s="175">
        <v>0</v>
      </c>
      <c r="G687" s="176" t="s">
        <v>692</v>
      </c>
      <c r="H687" s="175">
        <v>0</v>
      </c>
      <c r="I687" s="176">
        <v>1.483</v>
      </c>
      <c r="J687" s="175" t="s">
        <v>241</v>
      </c>
      <c r="K687" s="176">
        <v>22.269</v>
      </c>
      <c r="L687" s="175" t="s">
        <v>230</v>
      </c>
      <c r="M687" s="176" t="s">
        <v>858</v>
      </c>
      <c r="N687" s="175" t="s">
        <v>241</v>
      </c>
      <c r="O687" s="176" t="s">
        <v>712</v>
      </c>
      <c r="P687" s="175" t="s">
        <v>241</v>
      </c>
      <c r="Q687" s="176" t="s">
        <v>861</v>
      </c>
      <c r="R687" s="175" t="s">
        <v>241</v>
      </c>
      <c r="S687" s="176" t="s">
        <v>722</v>
      </c>
      <c r="T687" s="175" t="s">
        <v>241</v>
      </c>
      <c r="U687" s="176" t="s">
        <v>867</v>
      </c>
      <c r="V687" s="175" t="s">
        <v>241</v>
      </c>
      <c r="W687" s="176">
        <v>22.951999999999998</v>
      </c>
      <c r="X687" s="175" t="s">
        <v>230</v>
      </c>
      <c r="Y687" s="176" t="s">
        <v>873</v>
      </c>
      <c r="Z687" s="175" t="s">
        <v>241</v>
      </c>
      <c r="AA687" s="176" t="s">
        <v>730</v>
      </c>
      <c r="AB687" s="175" t="s">
        <v>241</v>
      </c>
      <c r="AC687" s="176" t="s">
        <v>914</v>
      </c>
      <c r="AD687" s="175" t="s">
        <v>241</v>
      </c>
      <c r="AE687" s="176" t="s">
        <v>735</v>
      </c>
      <c r="AF687" s="175" t="s">
        <v>267</v>
      </c>
      <c r="AG687" s="176">
        <v>6.609000000000001</v>
      </c>
      <c r="AH687" s="175" t="s">
        <v>241</v>
      </c>
      <c r="AI687" s="36" t="s">
        <v>740</v>
      </c>
      <c r="AJ687" s="175" t="s">
        <v>292</v>
      </c>
      <c r="AK687" s="176" t="s">
        <v>741</v>
      </c>
      <c r="AL687" s="100">
        <v>0</v>
      </c>
      <c r="AM687" s="101">
        <v>1.903</v>
      </c>
      <c r="AN687" s="100">
        <v>0</v>
      </c>
      <c r="AO687" s="176" t="s">
        <v>924</v>
      </c>
      <c r="AP687" s="100">
        <v>0</v>
      </c>
      <c r="AQ687" s="101">
        <v>2.194</v>
      </c>
      <c r="AR687" s="175">
        <v>3.093</v>
      </c>
      <c r="AS687" s="176" t="s">
        <v>922</v>
      </c>
      <c r="AT687" s="100">
        <v>0</v>
      </c>
      <c r="AU687" s="101">
        <v>6.463</v>
      </c>
      <c r="AV687" s="100">
        <v>0.6</v>
      </c>
      <c r="AW687" s="101">
        <v>10.495</v>
      </c>
      <c r="AX687" s="175" t="s">
        <v>241</v>
      </c>
      <c r="AY687" s="176">
        <v>1.384</v>
      </c>
      <c r="AZ687" s="100">
        <v>0</v>
      </c>
      <c r="BA687" s="101">
        <v>4.217</v>
      </c>
      <c r="BB687" s="100">
        <v>2.819</v>
      </c>
      <c r="BC687" s="101">
        <v>3.429</v>
      </c>
      <c r="BD687" s="184">
        <v>1.095</v>
      </c>
      <c r="BE687" s="101">
        <v>7.417</v>
      </c>
    </row>
    <row r="688" spans="1:57" ht="12.75" hidden="1">
      <c r="A688" s="38" t="s">
        <v>191</v>
      </c>
      <c r="B688" s="1" t="s">
        <v>195</v>
      </c>
      <c r="C688" s="65" t="s">
        <v>162</v>
      </c>
      <c r="D688" s="175" t="s">
        <v>8</v>
      </c>
      <c r="E688" s="176">
        <v>5</v>
      </c>
      <c r="F688" s="175">
        <v>1</v>
      </c>
      <c r="G688" s="176">
        <v>0</v>
      </c>
      <c r="H688" s="175">
        <v>0</v>
      </c>
      <c r="I688" s="176">
        <v>6</v>
      </c>
      <c r="J688" s="175" t="s">
        <v>16</v>
      </c>
      <c r="K688" s="176" t="s">
        <v>17</v>
      </c>
      <c r="L688" s="175" t="s">
        <v>16</v>
      </c>
      <c r="M688" s="176">
        <v>0</v>
      </c>
      <c r="N688" s="175" t="s">
        <v>241</v>
      </c>
      <c r="O688" s="176">
        <v>1</v>
      </c>
      <c r="P688" s="175" t="s">
        <v>16</v>
      </c>
      <c r="Q688" s="176" t="s">
        <v>862</v>
      </c>
      <c r="R688" s="175" t="s">
        <v>241</v>
      </c>
      <c r="S688" s="176">
        <v>1</v>
      </c>
      <c r="T688" s="175" t="s">
        <v>241</v>
      </c>
      <c r="U688" s="176" t="s">
        <v>21</v>
      </c>
      <c r="V688" s="175" t="s">
        <v>241</v>
      </c>
      <c r="W688" s="176" t="s">
        <v>9</v>
      </c>
      <c r="X688" s="175" t="s">
        <v>16</v>
      </c>
      <c r="Y688" s="176">
        <v>4</v>
      </c>
      <c r="Z688" s="175" t="s">
        <v>14</v>
      </c>
      <c r="AA688" s="176" t="s">
        <v>9</v>
      </c>
      <c r="AB688" s="175" t="s">
        <v>27</v>
      </c>
      <c r="AC688" s="176" t="s">
        <v>8</v>
      </c>
      <c r="AD688" s="175" t="s">
        <v>241</v>
      </c>
      <c r="AE688" s="176">
        <v>3</v>
      </c>
      <c r="AF688" s="175" t="s">
        <v>16</v>
      </c>
      <c r="AG688" s="176" t="s">
        <v>14</v>
      </c>
      <c r="AH688" s="175" t="s">
        <v>27</v>
      </c>
      <c r="AI688" s="36">
        <v>1</v>
      </c>
      <c r="AJ688" s="175">
        <v>1</v>
      </c>
      <c r="AK688" s="176" t="s">
        <v>14</v>
      </c>
      <c r="AL688" s="100">
        <v>0</v>
      </c>
      <c r="AM688" s="101">
        <v>2</v>
      </c>
      <c r="AN688" s="100">
        <v>0</v>
      </c>
      <c r="AO688" s="101">
        <v>3</v>
      </c>
      <c r="AP688" s="100">
        <v>0</v>
      </c>
      <c r="AQ688" s="101">
        <v>0</v>
      </c>
      <c r="AR688" s="100">
        <v>4</v>
      </c>
      <c r="AS688" s="101">
        <v>4</v>
      </c>
      <c r="AT688" s="100">
        <v>2</v>
      </c>
      <c r="AU688" s="101">
        <v>3</v>
      </c>
      <c r="AV688" s="100">
        <v>9</v>
      </c>
      <c r="AW688" s="101">
        <v>8</v>
      </c>
      <c r="AX688" s="175" t="s">
        <v>27</v>
      </c>
      <c r="AY688" s="176">
        <v>6</v>
      </c>
      <c r="AZ688" s="100">
        <v>0</v>
      </c>
      <c r="BA688" s="101">
        <v>0</v>
      </c>
      <c r="BB688" s="100">
        <v>8</v>
      </c>
      <c r="BC688" s="101">
        <v>3</v>
      </c>
      <c r="BD688" s="184">
        <v>1</v>
      </c>
      <c r="BE688" s="101">
        <v>2</v>
      </c>
    </row>
    <row r="689" spans="1:57" ht="12.75" hidden="1">
      <c r="A689" s="57"/>
      <c r="B689" s="58"/>
      <c r="C689" s="194" t="s">
        <v>148</v>
      </c>
      <c r="D689" s="147">
        <v>3</v>
      </c>
      <c r="E689" s="195">
        <v>6.119</v>
      </c>
      <c r="F689" s="196" t="s">
        <v>268</v>
      </c>
      <c r="G689" s="195">
        <v>0</v>
      </c>
      <c r="H689" s="196">
        <v>0</v>
      </c>
      <c r="I689" s="195">
        <v>4.105</v>
      </c>
      <c r="J689" s="196" t="s">
        <v>269</v>
      </c>
      <c r="K689" s="117">
        <v>9.526</v>
      </c>
      <c r="L689" s="196" t="s">
        <v>269</v>
      </c>
      <c r="M689" s="195">
        <v>0</v>
      </c>
      <c r="N689" s="196" t="s">
        <v>241</v>
      </c>
      <c r="O689" s="195">
        <v>0.595</v>
      </c>
      <c r="P689" s="196" t="s">
        <v>269</v>
      </c>
      <c r="Q689" s="195">
        <v>0.618</v>
      </c>
      <c r="R689" s="196" t="s">
        <v>241</v>
      </c>
      <c r="S689" s="195">
        <v>3.046</v>
      </c>
      <c r="T689" s="196" t="s">
        <v>241</v>
      </c>
      <c r="U689" s="195" t="s">
        <v>725</v>
      </c>
      <c r="V689" s="196" t="s">
        <v>241</v>
      </c>
      <c r="W689" s="195" t="s">
        <v>593</v>
      </c>
      <c r="X689" s="196" t="s">
        <v>269</v>
      </c>
      <c r="Y689" s="195">
        <v>2.37</v>
      </c>
      <c r="Z689" s="196" t="s">
        <v>242</v>
      </c>
      <c r="AA689" s="195" t="s">
        <v>889</v>
      </c>
      <c r="AB689" s="196" t="s">
        <v>230</v>
      </c>
      <c r="AC689" s="195" t="s">
        <v>732</v>
      </c>
      <c r="AD689" s="196" t="s">
        <v>241</v>
      </c>
      <c r="AE689" s="195">
        <v>9.285</v>
      </c>
      <c r="AF689" s="196" t="s">
        <v>269</v>
      </c>
      <c r="AG689" s="195" t="s">
        <v>892</v>
      </c>
      <c r="AH689" s="196" t="s">
        <v>230</v>
      </c>
      <c r="AI689" s="59">
        <v>3.135</v>
      </c>
      <c r="AJ689" s="196" t="s">
        <v>230</v>
      </c>
      <c r="AK689" s="195" t="s">
        <v>903</v>
      </c>
      <c r="AL689" s="199">
        <v>0</v>
      </c>
      <c r="AM689" s="195" t="s">
        <v>907</v>
      </c>
      <c r="AN689" s="199">
        <v>0</v>
      </c>
      <c r="AO689" s="200">
        <v>5.177</v>
      </c>
      <c r="AP689" s="199">
        <v>0</v>
      </c>
      <c r="AQ689" s="200">
        <v>0</v>
      </c>
      <c r="AR689" s="196" t="s">
        <v>242</v>
      </c>
      <c r="AS689" s="195" t="s">
        <v>923</v>
      </c>
      <c r="AT689" s="196" t="s">
        <v>267</v>
      </c>
      <c r="AU689" s="195">
        <v>2.708</v>
      </c>
      <c r="AV689" s="196" t="s">
        <v>239</v>
      </c>
      <c r="AW689" s="195" t="s">
        <v>943</v>
      </c>
      <c r="AX689" s="196" t="s">
        <v>230</v>
      </c>
      <c r="AY689" s="195">
        <v>3.7669999999999995</v>
      </c>
      <c r="AZ689" s="199">
        <v>0</v>
      </c>
      <c r="BA689" s="200">
        <v>0</v>
      </c>
      <c r="BB689" s="196" t="s">
        <v>297</v>
      </c>
      <c r="BC689" s="195">
        <v>1.8330000000000002</v>
      </c>
      <c r="BD689" s="207" t="s">
        <v>230</v>
      </c>
      <c r="BE689" s="176" t="s">
        <v>672</v>
      </c>
    </row>
    <row r="690" spans="1:57" ht="12.75" hidden="1">
      <c r="A690" s="50" t="s">
        <v>194</v>
      </c>
      <c r="B690" s="3" t="s">
        <v>197</v>
      </c>
      <c r="C690" s="22" t="s">
        <v>148</v>
      </c>
      <c r="D690" s="175" t="s">
        <v>241</v>
      </c>
      <c r="E690" s="176" t="s">
        <v>919</v>
      </c>
      <c r="F690" s="175">
        <v>0</v>
      </c>
      <c r="G690" s="176">
        <v>30.184</v>
      </c>
      <c r="H690" s="175">
        <v>0</v>
      </c>
      <c r="I690" s="176">
        <v>0</v>
      </c>
      <c r="J690" s="175" t="s">
        <v>241</v>
      </c>
      <c r="K690" s="176">
        <v>0</v>
      </c>
      <c r="L690" s="175" t="s">
        <v>241</v>
      </c>
      <c r="M690" s="176" t="s">
        <v>859</v>
      </c>
      <c r="N690" s="175" t="s">
        <v>241</v>
      </c>
      <c r="O690" s="176">
        <v>0</v>
      </c>
      <c r="P690" s="175"/>
      <c r="Q690" s="176">
        <v>0</v>
      </c>
      <c r="R690" s="175" t="s">
        <v>241</v>
      </c>
      <c r="S690" s="176">
        <v>0</v>
      </c>
      <c r="T690" s="175" t="s">
        <v>241</v>
      </c>
      <c r="U690" s="176">
        <v>0</v>
      </c>
      <c r="V690" s="175" t="s">
        <v>241</v>
      </c>
      <c r="W690" s="176">
        <v>0</v>
      </c>
      <c r="X690" s="175" t="s">
        <v>241</v>
      </c>
      <c r="Y690" s="176">
        <v>0</v>
      </c>
      <c r="Z690" s="175" t="s">
        <v>241</v>
      </c>
      <c r="AA690" s="176">
        <v>0</v>
      </c>
      <c r="AB690" s="175" t="s">
        <v>241</v>
      </c>
      <c r="AC690" s="176">
        <v>0</v>
      </c>
      <c r="AD690" s="175" t="s">
        <v>241</v>
      </c>
      <c r="AE690" s="176">
        <v>0</v>
      </c>
      <c r="AF690" s="175"/>
      <c r="AG690" s="176" t="s">
        <v>859</v>
      </c>
      <c r="AH690" s="175" t="s">
        <v>241</v>
      </c>
      <c r="AI690" s="36">
        <v>0</v>
      </c>
      <c r="AJ690" s="100">
        <v>0</v>
      </c>
      <c r="AK690" s="101">
        <v>0</v>
      </c>
      <c r="AL690" s="100">
        <v>0</v>
      </c>
      <c r="AM690" s="101">
        <v>0</v>
      </c>
      <c r="AN690" s="100">
        <v>0</v>
      </c>
      <c r="AO690" s="101">
        <v>0</v>
      </c>
      <c r="AP690" s="100">
        <v>0</v>
      </c>
      <c r="AQ690" s="101">
        <v>0</v>
      </c>
      <c r="AR690" s="100">
        <v>0</v>
      </c>
      <c r="AS690" s="101">
        <v>0</v>
      </c>
      <c r="AT690" s="100">
        <v>0</v>
      </c>
      <c r="AU690" s="101">
        <v>0</v>
      </c>
      <c r="AV690" s="100">
        <v>0</v>
      </c>
      <c r="AW690" s="101">
        <v>2.06</v>
      </c>
      <c r="AX690" s="175" t="s">
        <v>844</v>
      </c>
      <c r="AY690" s="176">
        <v>0</v>
      </c>
      <c r="AZ690" s="100">
        <v>0</v>
      </c>
      <c r="BA690" s="101">
        <v>0</v>
      </c>
      <c r="BB690" s="100">
        <v>0</v>
      </c>
      <c r="BC690" s="101">
        <v>0</v>
      </c>
      <c r="BD690" s="184">
        <v>0</v>
      </c>
      <c r="BE690" s="101">
        <v>0</v>
      </c>
    </row>
    <row r="691" spans="1:57" ht="63.75" hidden="1">
      <c r="A691" s="50"/>
      <c r="B691" s="295" t="s">
        <v>556</v>
      </c>
      <c r="C691" s="22"/>
      <c r="D691" s="175" t="s">
        <v>241</v>
      </c>
      <c r="E691" s="176" t="s">
        <v>241</v>
      </c>
      <c r="F691" s="175" t="s">
        <v>241</v>
      </c>
      <c r="G691" s="176" t="s">
        <v>241</v>
      </c>
      <c r="H691" s="175" t="s">
        <v>241</v>
      </c>
      <c r="I691" s="176" t="s">
        <v>227</v>
      </c>
      <c r="J691" s="175" t="s">
        <v>241</v>
      </c>
      <c r="K691" s="176" t="s">
        <v>241</v>
      </c>
      <c r="L691" s="175" t="s">
        <v>241</v>
      </c>
      <c r="M691" s="176" t="s">
        <v>241</v>
      </c>
      <c r="N691" s="175" t="s">
        <v>241</v>
      </c>
      <c r="O691" s="176" t="s">
        <v>241</v>
      </c>
      <c r="P691" s="175" t="s">
        <v>241</v>
      </c>
      <c r="Q691" s="176" t="s">
        <v>241</v>
      </c>
      <c r="R691" s="175" t="s">
        <v>241</v>
      </c>
      <c r="S691" s="176" t="s">
        <v>15</v>
      </c>
      <c r="T691" s="175" t="s">
        <v>241</v>
      </c>
      <c r="U691" s="177" t="s">
        <v>466</v>
      </c>
      <c r="V691" s="175" t="s">
        <v>241</v>
      </c>
      <c r="W691" s="176" t="s">
        <v>241</v>
      </c>
      <c r="X691" s="175" t="s">
        <v>241</v>
      </c>
      <c r="Y691" s="177" t="s">
        <v>467</v>
      </c>
      <c r="Z691" s="175" t="s">
        <v>241</v>
      </c>
      <c r="AA691" s="176" t="s">
        <v>241</v>
      </c>
      <c r="AB691" s="175" t="s">
        <v>241</v>
      </c>
      <c r="AC691" s="176" t="s">
        <v>241</v>
      </c>
      <c r="AD691" s="175" t="s">
        <v>241</v>
      </c>
      <c r="AE691" s="176" t="s">
        <v>241</v>
      </c>
      <c r="AF691" s="175" t="s">
        <v>241</v>
      </c>
      <c r="AG691" s="176" t="s">
        <v>241</v>
      </c>
      <c r="AH691" s="175" t="s">
        <v>241</v>
      </c>
      <c r="AI691" s="36" t="s">
        <v>241</v>
      </c>
      <c r="AJ691" s="100">
        <v>0</v>
      </c>
      <c r="AK691" s="180" t="s">
        <v>470</v>
      </c>
      <c r="AL691" s="100">
        <v>0</v>
      </c>
      <c r="AM691" s="101">
        <v>0</v>
      </c>
      <c r="AN691" s="100">
        <v>0</v>
      </c>
      <c r="AO691" s="101">
        <v>0</v>
      </c>
      <c r="AP691" s="100">
        <v>0</v>
      </c>
      <c r="AQ691" s="101">
        <v>0</v>
      </c>
      <c r="AR691" s="100">
        <v>0</v>
      </c>
      <c r="AS691" s="101">
        <v>0</v>
      </c>
      <c r="AT691" s="100">
        <v>0</v>
      </c>
      <c r="AU691" s="101">
        <v>0</v>
      </c>
      <c r="AV691" s="100">
        <v>0</v>
      </c>
      <c r="AW691" s="101">
        <v>0</v>
      </c>
      <c r="AX691" s="175" t="s">
        <v>241</v>
      </c>
      <c r="AY691" s="176" t="s">
        <v>241</v>
      </c>
      <c r="AZ691" s="100">
        <v>0</v>
      </c>
      <c r="BA691" s="101">
        <v>0</v>
      </c>
      <c r="BB691" s="100">
        <v>0</v>
      </c>
      <c r="BC691" s="101">
        <v>0</v>
      </c>
      <c r="BD691" s="184">
        <v>0</v>
      </c>
      <c r="BE691" s="101">
        <v>0</v>
      </c>
    </row>
    <row r="692" spans="1:57" ht="13.5" hidden="1" thickBot="1">
      <c r="A692" s="50"/>
      <c r="B692" s="296"/>
      <c r="C692" s="65" t="s">
        <v>148</v>
      </c>
      <c r="D692" s="196" t="s">
        <v>241</v>
      </c>
      <c r="E692" s="195" t="s">
        <v>241</v>
      </c>
      <c r="F692" s="196" t="s">
        <v>241</v>
      </c>
      <c r="G692" s="195" t="s">
        <v>241</v>
      </c>
      <c r="H692" s="196" t="s">
        <v>241</v>
      </c>
      <c r="I692" s="195" t="s">
        <v>849</v>
      </c>
      <c r="J692" s="196" t="s">
        <v>241</v>
      </c>
      <c r="K692" s="195" t="s">
        <v>241</v>
      </c>
      <c r="L692" s="196" t="s">
        <v>241</v>
      </c>
      <c r="M692" s="195" t="s">
        <v>241</v>
      </c>
      <c r="N692" s="196" t="s">
        <v>241</v>
      </c>
      <c r="O692" s="195" t="s">
        <v>241</v>
      </c>
      <c r="P692" s="196" t="s">
        <v>241</v>
      </c>
      <c r="Q692" s="195" t="s">
        <v>241</v>
      </c>
      <c r="R692" s="196" t="s">
        <v>241</v>
      </c>
      <c r="S692" s="195" t="s">
        <v>718</v>
      </c>
      <c r="T692" s="196" t="s">
        <v>241</v>
      </c>
      <c r="U692" s="195">
        <v>5.702</v>
      </c>
      <c r="V692" s="196" t="s">
        <v>241</v>
      </c>
      <c r="W692" s="195" t="s">
        <v>241</v>
      </c>
      <c r="X692" s="196" t="s">
        <v>241</v>
      </c>
      <c r="Y692" s="195">
        <v>1.901</v>
      </c>
      <c r="Z692" s="196" t="s">
        <v>241</v>
      </c>
      <c r="AA692" s="195" t="s">
        <v>241</v>
      </c>
      <c r="AB692" s="196" t="s">
        <v>241</v>
      </c>
      <c r="AC692" s="195" t="s">
        <v>241</v>
      </c>
      <c r="AD692" s="196" t="s">
        <v>241</v>
      </c>
      <c r="AE692" s="195" t="s">
        <v>241</v>
      </c>
      <c r="AF692" s="196" t="s">
        <v>241</v>
      </c>
      <c r="AG692" s="195" t="s">
        <v>241</v>
      </c>
      <c r="AH692" s="196" t="s">
        <v>241</v>
      </c>
      <c r="AI692" s="59" t="s">
        <v>241</v>
      </c>
      <c r="AJ692" s="199">
        <v>0</v>
      </c>
      <c r="AK692" s="200">
        <v>1.143</v>
      </c>
      <c r="AL692" s="199">
        <v>0</v>
      </c>
      <c r="AM692" s="200">
        <v>0</v>
      </c>
      <c r="AN692" s="199">
        <v>0</v>
      </c>
      <c r="AO692" s="200">
        <v>0</v>
      </c>
      <c r="AP692" s="199">
        <v>0</v>
      </c>
      <c r="AQ692" s="200">
        <v>0</v>
      </c>
      <c r="AR692" s="199">
        <v>0</v>
      </c>
      <c r="AS692" s="200">
        <v>0</v>
      </c>
      <c r="AT692" s="199">
        <v>0</v>
      </c>
      <c r="AU692" s="200">
        <v>0</v>
      </c>
      <c r="AV692" s="199">
        <v>0</v>
      </c>
      <c r="AW692" s="200">
        <v>0</v>
      </c>
      <c r="AX692" s="196" t="s">
        <v>241</v>
      </c>
      <c r="AY692" s="195" t="s">
        <v>241</v>
      </c>
      <c r="AZ692" s="199">
        <v>0</v>
      </c>
      <c r="BA692" s="200">
        <v>0</v>
      </c>
      <c r="BB692" s="199">
        <v>0</v>
      </c>
      <c r="BC692" s="200">
        <v>0</v>
      </c>
      <c r="BD692" s="208">
        <v>0</v>
      </c>
      <c r="BE692" s="200">
        <v>0</v>
      </c>
    </row>
    <row r="693" spans="1:57" ht="13.5" thickBot="1">
      <c r="A693" s="51"/>
      <c r="B693" s="162" t="s">
        <v>201</v>
      </c>
      <c r="C693" s="153"/>
      <c r="D693" s="164">
        <f>D639+D641+D643+D645+D647+D649+D651+D653+D655+D657+D659+18+25+D663+D665+D667+D669+D671+D673+D675+D677+D679+D681+D683+D685+D687+D689+D690</f>
        <v>261.983</v>
      </c>
      <c r="E693" s="165">
        <f>E639+E641+E643+E645+E647+E649+E651+E653+E655+E657+E659+E661+E663+E665+E667+E669+E671+E673+E675+E677+E679+E681+E683+E685+E687+E689+E690</f>
        <v>703.6519999999999</v>
      </c>
      <c r="F693" s="164">
        <f>F639+F641+F643+F645+F647+F649+F651+F653+F655+F657+F659+F661+F663+F665+F667+F669+F671+F673+F675+F677+F679+F681+F683+F685+F687+F689+F690</f>
        <v>440.072</v>
      </c>
      <c r="G693" s="165">
        <f>G639+G641+G643+G645+G647+G649+G651+G653+G655+G657+G659+G661+G663+G665+G667+G669+G671+G673+G675+G677+G679+G681+G683+G685+G687+G689+G690</f>
        <v>619.4739999999999</v>
      </c>
      <c r="H693" s="164">
        <f>H639+H641+H643+H645+H647+H649+H651+H653+H655+H657+H659+H661+H663+H665+H667+H669+H671+H673+H675+H677+H679+H681+H683+H685+H687+H689+H690</f>
        <v>63.05</v>
      </c>
      <c r="I693" s="165">
        <v>46.026</v>
      </c>
      <c r="J693" s="164">
        <f aca="true" t="shared" si="13" ref="J693:P693">J639+J641+J643+J645+J647+J649+J651+J653+J655+J657+J659+J661+J663+J665+J667+J669+J671+J673+J675+J677+J679+J681+J683+J685+J687+J689+J690</f>
        <v>268.053</v>
      </c>
      <c r="K693" s="165">
        <f t="shared" si="13"/>
        <v>321.86299999999994</v>
      </c>
      <c r="L693" s="164">
        <f t="shared" si="13"/>
        <v>161.846</v>
      </c>
      <c r="M693" s="165">
        <f t="shared" si="13"/>
        <v>204.65399999999997</v>
      </c>
      <c r="N693" s="164">
        <f t="shared" si="13"/>
        <v>139.814</v>
      </c>
      <c r="O693" s="165">
        <f t="shared" si="13"/>
        <v>629.3530000000002</v>
      </c>
      <c r="P693" s="164">
        <f t="shared" si="13"/>
        <v>230.40400000000002</v>
      </c>
      <c r="Q693" s="165">
        <v>278.717</v>
      </c>
      <c r="R693" s="164">
        <f>R639+R641+R643+R645+R647+R649+R651+R653+R655+R657+R659+R661+R663+R665+R667+R669+R671+R673+R675+R677+R679+R681+R683+R685+R687+R689+R690</f>
        <v>43.6</v>
      </c>
      <c r="S693" s="165">
        <f>S639+S641+S643+S645+S647+S649+S651+S653+S655+S657+S659+S661+S663+S665+S667+S669+S671+S673+S675+S677+S679+S681+S683+S685+S687+S689+S690</f>
        <v>115.06400000000001</v>
      </c>
      <c r="T693" s="164">
        <f>T639+T641+T643+T645+T647+T649+T651+T653+T655+T657+T659+T661+T663+T665+T667+T669+T671+T673+T675+T677+T679+T681+T683+T685+T687+T689+T690</f>
        <v>160.393</v>
      </c>
      <c r="U693" s="165">
        <f>U639+U641+U643+U645+U647+U649+U651+U653+U655+U657+U659+U661+U663+U665+U667+U669+U671+U673+U675+U677+U679+U681+U683+U685+U687+U689+U690+U692</f>
        <v>352.91600000000005</v>
      </c>
      <c r="V693" s="164">
        <f>V639+V641+V643+V645+V647+V649+V651+V653+V655+V657+V659+V661+V663+V665+V667+V669+V671+V673+V675+V677+V679+V681+V683+V685+V687+V689+V690</f>
        <v>10.152000000000001</v>
      </c>
      <c r="W693" s="165">
        <f>W639+W641+W643+W645+W647+W649+W651+W653+W655+W657+W659+W661+W663+W665+W667+W669+W671+W673+W675+W677+W679+W681+W683+W685+W687+W689+W690</f>
        <v>78.23100000000001</v>
      </c>
      <c r="X693" s="164">
        <f>X639+X641+X643+X645+X647+X649+X651+X653+X655+X657+X659+4.5+15+X663+X665+X667+X669+X671+X673+X675+X677+X679+X681+X683+X685+X687+X689+X690</f>
        <v>398.985</v>
      </c>
      <c r="Y693" s="165">
        <f>Y639+Y641+Y643+Y645+Y647+Y649+Y651+Y653+Y655+Y657+Y659+Y661+Y663+Y665+Y667+Y669+Y671+Y673+Y675+Y677+Y679+Y681+Y683+Y685+Y687+Y689+Y690+Y692</f>
        <v>456.559</v>
      </c>
      <c r="Z693" s="164">
        <f aca="true" t="shared" si="14" ref="Z693:AJ693">Z639+Z641+Z643+Z645+Z647+Z649+Z651+Z653+Z655+Z657+Z659+Z661+Z663+Z665+Z667+Z669+Z671+Z673+Z675+Z677+Z679+Z681+Z683+Z685+Z687+Z689+Z690</f>
        <v>20.78</v>
      </c>
      <c r="AA693" s="165">
        <f t="shared" si="14"/>
        <v>80.81599999999999</v>
      </c>
      <c r="AB693" s="164">
        <f t="shared" si="14"/>
        <v>16.53</v>
      </c>
      <c r="AC693" s="165">
        <f t="shared" si="14"/>
        <v>33.202999999999996</v>
      </c>
      <c r="AD693" s="164">
        <f t="shared" si="14"/>
        <v>13.82</v>
      </c>
      <c r="AE693" s="165">
        <f t="shared" si="14"/>
        <v>53.2</v>
      </c>
      <c r="AF693" s="164">
        <f t="shared" si="14"/>
        <v>79.74</v>
      </c>
      <c r="AG693" s="165">
        <f t="shared" si="14"/>
        <v>160.334</v>
      </c>
      <c r="AH693" s="209">
        <f t="shared" si="14"/>
        <v>26.990000000000002</v>
      </c>
      <c r="AI693" s="166">
        <f t="shared" si="14"/>
        <v>138.739</v>
      </c>
      <c r="AJ693" s="164">
        <f t="shared" si="14"/>
        <v>57.638000000000005</v>
      </c>
      <c r="AK693" s="165">
        <f>AK639+AK641+AK643+AK645+AK647+AK649+AK651+AK653+AK655+AK657+AK659+AK661+AK663+AK665+AK667+AK669+AK671+AK673+AK675+AK677+AK679+AK681+AK683+AK685+AK687+AK689+AK690+AK692</f>
        <v>156.429</v>
      </c>
      <c r="AL693" s="164">
        <f aca="true" t="shared" si="15" ref="AL693:BB693">AL639+AL641+AL643+AL645+AL647+AL649+AL651+AL653+AL655+AL657+AL659+AL661+AL663+AL665+AL667+AL669+AL671+AL673+AL675+AL677+AL679+AL681+AL683+AL685+AL687+AL689+AL690</f>
        <v>19.993000000000002</v>
      </c>
      <c r="AM693" s="165">
        <f t="shared" si="15"/>
        <v>43.123</v>
      </c>
      <c r="AN693" s="164">
        <f t="shared" si="15"/>
        <v>9.498999999999999</v>
      </c>
      <c r="AO693" s="165">
        <f t="shared" si="15"/>
        <v>104.00299999999999</v>
      </c>
      <c r="AP693" s="164">
        <f t="shared" si="15"/>
        <v>47.19</v>
      </c>
      <c r="AQ693" s="165">
        <f t="shared" si="15"/>
        <v>232.98999999999998</v>
      </c>
      <c r="AR693" s="164">
        <f t="shared" si="15"/>
        <v>80.84100000000001</v>
      </c>
      <c r="AS693" s="165">
        <f t="shared" si="15"/>
        <v>69.127</v>
      </c>
      <c r="AT693" s="164">
        <f t="shared" si="15"/>
        <v>15.5</v>
      </c>
      <c r="AU693" s="165">
        <f t="shared" si="15"/>
        <v>55.371</v>
      </c>
      <c r="AV693" s="164">
        <f t="shared" si="15"/>
        <v>309.56800000000004</v>
      </c>
      <c r="AW693" s="165">
        <f t="shared" si="15"/>
        <v>365.85299999999995</v>
      </c>
      <c r="AX693" s="164">
        <f t="shared" si="15"/>
        <v>10.139</v>
      </c>
      <c r="AY693" s="165">
        <f t="shared" si="15"/>
        <v>98.571</v>
      </c>
      <c r="AZ693" s="164">
        <f t="shared" si="15"/>
        <v>78.123</v>
      </c>
      <c r="BA693" s="165">
        <f t="shared" si="15"/>
        <v>152.58200000000002</v>
      </c>
      <c r="BB693" s="164">
        <f t="shared" si="15"/>
        <v>215.72799999999998</v>
      </c>
      <c r="BC693" s="165">
        <f>BC639+BC641+BC643+BC645+BC647+BC649+BC651+BC653+BC655+BC657+BC659+BC661+BC663+BC665+BC667+BC669+BC671+BC673+BC675+BC677+BC679+BC681+BC683+BC685+BC687+BC689+BC690</f>
        <v>165.624</v>
      </c>
      <c r="BD693" s="210">
        <f>BD639+BD641+BD643+BD645+BD647+BD649+BD651+BD653+BD655+BD657+BD659+BD661+BD663+BD665+BD667+BD669+BD671+BD673+BD675+BD677+BD679+BD681+BD683+BD685+BD687+BD689+BD690</f>
        <v>26.111</v>
      </c>
      <c r="BE693" s="165">
        <f>BE639+BE641+BE643+BE645+BE647+BE649+BE651+BE653+BE655+BE657+BE659+BE661+BE663+BE665+BE667+BE669+BE671+BE673+BE675+BE677+BE679+BE681+BE683+BE685+BE687+BE689+BE690</f>
        <v>46.175000000000004</v>
      </c>
    </row>
    <row r="694" spans="1:57" ht="12.75">
      <c r="A694" s="55"/>
      <c r="B694" s="227"/>
      <c r="C694" s="228"/>
      <c r="D694" s="234"/>
      <c r="E694" s="235"/>
      <c r="F694" s="234"/>
      <c r="G694" s="235"/>
      <c r="H694" s="234"/>
      <c r="I694" s="235"/>
      <c r="J694" s="234"/>
      <c r="K694" s="235"/>
      <c r="L694" s="234"/>
      <c r="M694" s="235"/>
      <c r="N694" s="234"/>
      <c r="O694" s="235"/>
      <c r="P694" s="234"/>
      <c r="Q694" s="235"/>
      <c r="R694" s="234"/>
      <c r="S694" s="235"/>
      <c r="T694" s="234"/>
      <c r="U694" s="235"/>
      <c r="V694" s="234"/>
      <c r="W694" s="235"/>
      <c r="X694" s="234"/>
      <c r="Y694" s="235"/>
      <c r="Z694" s="234"/>
      <c r="AA694" s="235"/>
      <c r="AB694" s="234"/>
      <c r="AC694" s="235"/>
      <c r="AD694" s="234"/>
      <c r="AE694" s="235"/>
      <c r="AF694" s="234"/>
      <c r="AG694" s="235"/>
      <c r="AH694" s="234"/>
      <c r="AI694" s="235"/>
      <c r="AJ694" s="234"/>
      <c r="AK694" s="235"/>
      <c r="AL694" s="234"/>
      <c r="AM694" s="235"/>
      <c r="AN694" s="234"/>
      <c r="AO694" s="235"/>
      <c r="AP694" s="234"/>
      <c r="AQ694" s="235"/>
      <c r="AR694" s="234"/>
      <c r="AS694" s="235"/>
      <c r="AT694" s="234"/>
      <c r="AU694" s="235"/>
      <c r="AV694" s="234"/>
      <c r="AW694" s="235"/>
      <c r="AX694" s="234"/>
      <c r="AY694" s="235"/>
      <c r="AZ694" s="234"/>
      <c r="BA694" s="235"/>
      <c r="BB694" s="234"/>
      <c r="BC694" s="235"/>
      <c r="BD694" s="234"/>
      <c r="BE694" s="235"/>
    </row>
    <row r="697" spans="1:39" ht="12.75">
      <c r="A697" s="290" t="s">
        <v>1012</v>
      </c>
      <c r="B697" s="290"/>
      <c r="C697" s="290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8"/>
      <c r="AK697" s="8"/>
      <c r="AL697" s="8"/>
      <c r="AM697" s="8"/>
    </row>
    <row r="698" spans="1:39" ht="12.75">
      <c r="A698" s="291" t="s">
        <v>1020</v>
      </c>
      <c r="B698" s="291"/>
      <c r="C698" s="291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8"/>
      <c r="AK698" s="8"/>
      <c r="AL698" s="8"/>
      <c r="AM698" s="8"/>
    </row>
    <row r="699" spans="1:39" ht="12.75">
      <c r="A699" s="277" t="s">
        <v>1020</v>
      </c>
      <c r="B699" s="277"/>
      <c r="C699" s="277"/>
      <c r="D699" s="7"/>
      <c r="E699" s="7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15"/>
      <c r="AI699" s="15"/>
      <c r="AJ699" s="8"/>
      <c r="AK699" s="8"/>
      <c r="AL699" s="8"/>
      <c r="AM699" s="8"/>
    </row>
    <row r="700" spans="1:39" ht="15">
      <c r="A700" s="292" t="s">
        <v>1009</v>
      </c>
      <c r="B700" s="292"/>
      <c r="C700" s="292"/>
      <c r="D700" s="292"/>
      <c r="E700" s="292"/>
      <c r="F700" s="292"/>
      <c r="G700" s="292"/>
      <c r="H700" s="292"/>
      <c r="I700" s="292"/>
      <c r="J700" s="292"/>
      <c r="K700" s="292"/>
      <c r="L700" s="292"/>
      <c r="M700" s="292"/>
      <c r="N700" s="292"/>
      <c r="O700" s="292"/>
      <c r="P700" s="292"/>
      <c r="Q700" s="62"/>
      <c r="R700" s="6"/>
      <c r="S700" s="6"/>
      <c r="T700" s="6"/>
      <c r="U700" s="6"/>
      <c r="V700" s="6"/>
      <c r="W700" s="6"/>
      <c r="X700" s="56"/>
      <c r="Y700" s="56"/>
      <c r="Z700" s="6"/>
      <c r="AA700" s="6"/>
      <c r="AB700" s="56"/>
      <c r="AC700" s="56"/>
      <c r="AD700" s="56"/>
      <c r="AE700" s="56"/>
      <c r="AF700" s="56"/>
      <c r="AG700" s="56"/>
      <c r="AH700" s="6"/>
      <c r="AI700" s="6"/>
      <c r="AJ700" s="20"/>
      <c r="AK700" s="20"/>
      <c r="AL700" s="20"/>
      <c r="AM700" s="20"/>
    </row>
    <row r="701" spans="1:39" ht="16.5" thickBot="1">
      <c r="A701" s="279" t="s">
        <v>1019</v>
      </c>
      <c r="B701" s="279"/>
      <c r="C701" s="279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6"/>
      <c r="AI701" s="16"/>
      <c r="AJ701" s="8"/>
      <c r="AK701" s="8"/>
      <c r="AL701" s="8"/>
      <c r="AM701" s="8"/>
    </row>
    <row r="702" spans="1:39" ht="13.5" thickBot="1">
      <c r="A702" s="280" t="s">
        <v>0</v>
      </c>
      <c r="B702" s="281" t="s">
        <v>2</v>
      </c>
      <c r="C702" s="282" t="s">
        <v>3</v>
      </c>
      <c r="D702" s="285" t="s">
        <v>103</v>
      </c>
      <c r="E702" s="289"/>
      <c r="F702" s="285" t="s">
        <v>104</v>
      </c>
      <c r="G702" s="286"/>
      <c r="H702" s="285" t="s">
        <v>106</v>
      </c>
      <c r="I702" s="286"/>
      <c r="J702" s="285" t="s">
        <v>108</v>
      </c>
      <c r="K702" s="286"/>
      <c r="L702" s="285" t="s">
        <v>110</v>
      </c>
      <c r="M702" s="286"/>
      <c r="N702" s="285" t="s">
        <v>113</v>
      </c>
      <c r="O702" s="286"/>
      <c r="P702" s="285" t="s">
        <v>115</v>
      </c>
      <c r="Q702" s="286"/>
      <c r="R702" s="285" t="s">
        <v>116</v>
      </c>
      <c r="S702" s="286"/>
      <c r="T702" s="285" t="s">
        <v>118</v>
      </c>
      <c r="U702" s="286"/>
      <c r="V702" s="285" t="s">
        <v>120</v>
      </c>
      <c r="W702" s="286"/>
      <c r="X702" s="287" t="s">
        <v>121</v>
      </c>
      <c r="Y702" s="288"/>
      <c r="Z702" s="287" t="s">
        <v>122</v>
      </c>
      <c r="AA702" s="288"/>
      <c r="AB702" s="285" t="s">
        <v>127</v>
      </c>
      <c r="AC702" s="286"/>
      <c r="AD702" s="285" t="s">
        <v>128</v>
      </c>
      <c r="AE702" s="286"/>
      <c r="AF702" s="285" t="s">
        <v>129</v>
      </c>
      <c r="AG702" s="286"/>
      <c r="AH702" s="285" t="s">
        <v>130</v>
      </c>
      <c r="AI702" s="286"/>
      <c r="AJ702" s="275" t="s">
        <v>143</v>
      </c>
      <c r="AK702" s="276"/>
      <c r="AL702" s="275" t="s">
        <v>144</v>
      </c>
      <c r="AM702" s="276"/>
    </row>
    <row r="703" spans="1:39" ht="12.75">
      <c r="A703" s="280"/>
      <c r="B703" s="281"/>
      <c r="C703" s="282"/>
      <c r="D703" s="211" t="s">
        <v>431</v>
      </c>
      <c r="E703" s="128" t="s">
        <v>843</v>
      </c>
      <c r="F703" s="221" t="s">
        <v>431</v>
      </c>
      <c r="G703" s="128" t="s">
        <v>843</v>
      </c>
      <c r="H703" s="221" t="s">
        <v>431</v>
      </c>
      <c r="I703" s="128" t="s">
        <v>843</v>
      </c>
      <c r="J703" s="221" t="s">
        <v>431</v>
      </c>
      <c r="K703" s="128" t="s">
        <v>843</v>
      </c>
      <c r="L703" s="221" t="s">
        <v>431</v>
      </c>
      <c r="M703" s="128" t="s">
        <v>843</v>
      </c>
      <c r="N703" s="221" t="s">
        <v>431</v>
      </c>
      <c r="O703" s="128" t="s">
        <v>843</v>
      </c>
      <c r="P703" s="221" t="s">
        <v>431</v>
      </c>
      <c r="Q703" s="128" t="s">
        <v>843</v>
      </c>
      <c r="R703" s="221" t="s">
        <v>431</v>
      </c>
      <c r="S703" s="128" t="s">
        <v>843</v>
      </c>
      <c r="T703" s="221" t="s">
        <v>431</v>
      </c>
      <c r="U703" s="128" t="s">
        <v>843</v>
      </c>
      <c r="V703" s="221" t="s">
        <v>431</v>
      </c>
      <c r="W703" s="128" t="s">
        <v>843</v>
      </c>
      <c r="X703" s="221" t="s">
        <v>431</v>
      </c>
      <c r="Y703" s="128" t="s">
        <v>843</v>
      </c>
      <c r="Z703" s="221" t="s">
        <v>431</v>
      </c>
      <c r="AA703" s="128" t="s">
        <v>843</v>
      </c>
      <c r="AB703" s="221" t="s">
        <v>431</v>
      </c>
      <c r="AC703" s="128" t="s">
        <v>843</v>
      </c>
      <c r="AD703" s="221" t="s">
        <v>431</v>
      </c>
      <c r="AE703" s="128" t="s">
        <v>843</v>
      </c>
      <c r="AF703" s="221" t="s">
        <v>431</v>
      </c>
      <c r="AG703" s="128" t="s">
        <v>843</v>
      </c>
      <c r="AH703" s="221" t="s">
        <v>431</v>
      </c>
      <c r="AI703" s="128" t="s">
        <v>843</v>
      </c>
      <c r="AJ703" s="221" t="s">
        <v>431</v>
      </c>
      <c r="AK703" s="128" t="s">
        <v>843</v>
      </c>
      <c r="AL703" s="221" t="s">
        <v>431</v>
      </c>
      <c r="AM703" s="128" t="s">
        <v>843</v>
      </c>
    </row>
    <row r="704" spans="1:39" ht="12.75">
      <c r="A704" s="14" t="s">
        <v>27</v>
      </c>
      <c r="B704" s="9" t="s">
        <v>26</v>
      </c>
      <c r="C704" s="10"/>
      <c r="D704" s="212"/>
      <c r="E704" s="218"/>
      <c r="F704" s="212"/>
      <c r="G704" s="213"/>
      <c r="H704" s="212"/>
      <c r="I704" s="213"/>
      <c r="J704" s="212"/>
      <c r="K704" s="213"/>
      <c r="L704" s="212"/>
      <c r="M704" s="213"/>
      <c r="N704" s="212"/>
      <c r="O704" s="213"/>
      <c r="P704" s="212"/>
      <c r="Q704" s="213"/>
      <c r="R704" s="212"/>
      <c r="S704" s="213"/>
      <c r="T704" s="212"/>
      <c r="U704" s="213"/>
      <c r="V704" s="212"/>
      <c r="W704" s="213"/>
      <c r="X704" s="212"/>
      <c r="Y704" s="213"/>
      <c r="Z704" s="212"/>
      <c r="AA704" s="213"/>
      <c r="AB704" s="212"/>
      <c r="AC704" s="213"/>
      <c r="AD704" s="212"/>
      <c r="AE704" s="213"/>
      <c r="AF704" s="212"/>
      <c r="AG704" s="213"/>
      <c r="AH704" s="212"/>
      <c r="AI704" s="213"/>
      <c r="AJ704" s="93"/>
      <c r="AK704" s="96"/>
      <c r="AL704" s="141"/>
      <c r="AM704" s="96"/>
    </row>
    <row r="705" spans="1:39" ht="12.75">
      <c r="A705" s="11" t="s">
        <v>6</v>
      </c>
      <c r="B705" s="46" t="s">
        <v>28</v>
      </c>
      <c r="C705" s="63" t="s">
        <v>29</v>
      </c>
      <c r="D705" s="212">
        <v>1951</v>
      </c>
      <c r="E705" s="218"/>
      <c r="F705" s="212">
        <v>1936.1951</v>
      </c>
      <c r="G705" s="213"/>
      <c r="H705" s="212">
        <v>1951</v>
      </c>
      <c r="I705" s="213"/>
      <c r="J705" s="212">
        <v>1951</v>
      </c>
      <c r="K705" s="213"/>
      <c r="L705" s="212">
        <v>1930</v>
      </c>
      <c r="M705" s="213"/>
      <c r="N705" s="212">
        <v>1936</v>
      </c>
      <c r="O705" s="213"/>
      <c r="P705" s="212">
        <v>1961</v>
      </c>
      <c r="Q705" s="213"/>
      <c r="R705" s="212">
        <v>1962</v>
      </c>
      <c r="S705" s="213"/>
      <c r="T705" s="212">
        <v>1960</v>
      </c>
      <c r="U705" s="213"/>
      <c r="V705" s="212">
        <v>1967</v>
      </c>
      <c r="W705" s="213"/>
      <c r="X705" s="212">
        <v>1976</v>
      </c>
      <c r="Y705" s="213"/>
      <c r="Z705" s="212">
        <v>1996</v>
      </c>
      <c r="AA705" s="213"/>
      <c r="AB705" s="212">
        <v>1994</v>
      </c>
      <c r="AC705" s="213"/>
      <c r="AD705" s="212">
        <v>1970</v>
      </c>
      <c r="AE705" s="213"/>
      <c r="AF705" s="212">
        <v>2008</v>
      </c>
      <c r="AG705" s="213"/>
      <c r="AH705" s="212">
        <v>1972</v>
      </c>
      <c r="AI705" s="213"/>
      <c r="AJ705" s="93">
        <v>1976</v>
      </c>
      <c r="AK705" s="96"/>
      <c r="AL705" s="141">
        <v>1973</v>
      </c>
      <c r="AM705" s="96"/>
    </row>
    <row r="706" spans="1:39" ht="12.75">
      <c r="A706" s="11" t="s">
        <v>7</v>
      </c>
      <c r="B706" s="46" t="s">
        <v>30</v>
      </c>
      <c r="C706" s="63" t="s">
        <v>5</v>
      </c>
      <c r="D706" s="212">
        <v>1567.5</v>
      </c>
      <c r="E706" s="218"/>
      <c r="F706" s="212">
        <v>5336.2</v>
      </c>
      <c r="G706" s="213"/>
      <c r="H706" s="212">
        <v>2285.7</v>
      </c>
      <c r="I706" s="213"/>
      <c r="J706" s="212">
        <v>2044.7</v>
      </c>
      <c r="K706" s="213"/>
      <c r="L706" s="212">
        <v>3024.8</v>
      </c>
      <c r="M706" s="213"/>
      <c r="N706" s="212">
        <v>5558.04</v>
      </c>
      <c r="O706" s="213"/>
      <c r="P706" s="212">
        <v>1612</v>
      </c>
      <c r="Q706" s="213"/>
      <c r="R706" s="212">
        <v>3530.55</v>
      </c>
      <c r="S706" s="213"/>
      <c r="T706" s="212">
        <v>2434.9</v>
      </c>
      <c r="U706" s="213"/>
      <c r="V706" s="212">
        <v>1890.83</v>
      </c>
      <c r="W706" s="213"/>
      <c r="X706" s="212">
        <v>5877</v>
      </c>
      <c r="Y706" s="213"/>
      <c r="Z706" s="212">
        <v>10522.5</v>
      </c>
      <c r="AA706" s="213"/>
      <c r="AB706" s="212">
        <v>9025</v>
      </c>
      <c r="AC706" s="213"/>
      <c r="AD706" s="212">
        <v>4137.41</v>
      </c>
      <c r="AE706" s="213"/>
      <c r="AF706" s="212">
        <v>12374.1</v>
      </c>
      <c r="AG706" s="213"/>
      <c r="AH706" s="212">
        <v>6859.3</v>
      </c>
      <c r="AI706" s="213"/>
      <c r="AJ706" s="93">
        <v>6824.2</v>
      </c>
      <c r="AK706" s="96"/>
      <c r="AL706" s="141">
        <v>6699.7</v>
      </c>
      <c r="AM706" s="96"/>
    </row>
    <row r="707" spans="1:39" ht="12.75">
      <c r="A707" s="11" t="s">
        <v>8</v>
      </c>
      <c r="B707" s="47" t="s">
        <v>31</v>
      </c>
      <c r="C707" s="63"/>
      <c r="D707" s="214"/>
      <c r="E707" s="219"/>
      <c r="F707" s="214"/>
      <c r="G707" s="215"/>
      <c r="H707" s="214"/>
      <c r="I707" s="215"/>
      <c r="J707" s="214"/>
      <c r="K707" s="215"/>
      <c r="L707" s="214"/>
      <c r="M707" s="215"/>
      <c r="N707" s="214"/>
      <c r="O707" s="215"/>
      <c r="P707" s="214"/>
      <c r="Q707" s="215"/>
      <c r="R707" s="214"/>
      <c r="S707" s="215"/>
      <c r="T707" s="214"/>
      <c r="U707" s="215"/>
      <c r="V707" s="214"/>
      <c r="W707" s="215"/>
      <c r="X707" s="214"/>
      <c r="Y707" s="215"/>
      <c r="Z707" s="214"/>
      <c r="AA707" s="215"/>
      <c r="AB707" s="214"/>
      <c r="AC707" s="215"/>
      <c r="AD707" s="214"/>
      <c r="AE707" s="215"/>
      <c r="AF707" s="214"/>
      <c r="AG707" s="215"/>
      <c r="AH707" s="216"/>
      <c r="AI707" s="217"/>
      <c r="AJ707" s="94"/>
      <c r="AK707" s="97"/>
      <c r="AL707" s="182"/>
      <c r="AM707" s="97"/>
    </row>
    <row r="708" spans="1:39" ht="12.75">
      <c r="A708" s="11"/>
      <c r="B708" s="47" t="s">
        <v>216</v>
      </c>
      <c r="C708" s="63"/>
      <c r="D708" s="214"/>
      <c r="E708" s="219"/>
      <c r="F708" s="214"/>
      <c r="G708" s="215"/>
      <c r="H708" s="214"/>
      <c r="I708" s="215"/>
      <c r="J708" s="214"/>
      <c r="K708" s="215"/>
      <c r="L708" s="214"/>
      <c r="M708" s="215"/>
      <c r="N708" s="214"/>
      <c r="O708" s="215"/>
      <c r="P708" s="214"/>
      <c r="Q708" s="215"/>
      <c r="R708" s="214"/>
      <c r="S708" s="215"/>
      <c r="T708" s="214"/>
      <c r="U708" s="215"/>
      <c r="V708" s="214"/>
      <c r="W708" s="215"/>
      <c r="X708" s="214"/>
      <c r="Y708" s="215"/>
      <c r="Z708" s="214"/>
      <c r="AA708" s="215"/>
      <c r="AB708" s="214"/>
      <c r="AC708" s="215"/>
      <c r="AD708" s="214"/>
      <c r="AE708" s="215"/>
      <c r="AF708" s="214"/>
      <c r="AG708" s="215"/>
      <c r="AH708" s="216"/>
      <c r="AI708" s="217"/>
      <c r="AJ708" s="94"/>
      <c r="AK708" s="97"/>
      <c r="AL708" s="182"/>
      <c r="AM708" s="97"/>
    </row>
    <row r="709" spans="1:39" ht="12.75">
      <c r="A709" s="11" t="s">
        <v>10</v>
      </c>
      <c r="B709" s="46" t="s">
        <v>217</v>
      </c>
      <c r="C709" s="63" t="s">
        <v>4</v>
      </c>
      <c r="D709" s="216">
        <v>-394.271</v>
      </c>
      <c r="E709" s="220"/>
      <c r="F709" s="216">
        <v>-384.454</v>
      </c>
      <c r="G709" s="217"/>
      <c r="H709" s="216">
        <v>-87.317</v>
      </c>
      <c r="I709" s="217"/>
      <c r="J709" s="216">
        <v>-257.416</v>
      </c>
      <c r="K709" s="217"/>
      <c r="L709" s="216">
        <v>-156.324</v>
      </c>
      <c r="M709" s="217"/>
      <c r="N709" s="216">
        <v>-272.75</v>
      </c>
      <c r="O709" s="217"/>
      <c r="P709" s="216">
        <v>26.366</v>
      </c>
      <c r="Q709" s="217"/>
      <c r="R709" s="216">
        <v>-541.877</v>
      </c>
      <c r="S709" s="217"/>
      <c r="T709" s="216">
        <v>-104.629</v>
      </c>
      <c r="U709" s="217"/>
      <c r="V709" s="214">
        <v>-404.275</v>
      </c>
      <c r="W709" s="215"/>
      <c r="X709" s="216">
        <v>418.486</v>
      </c>
      <c r="Y709" s="217"/>
      <c r="Z709" s="216">
        <v>647.817</v>
      </c>
      <c r="AA709" s="217"/>
      <c r="AB709" s="216">
        <v>-186.935</v>
      </c>
      <c r="AC709" s="217"/>
      <c r="AD709" s="216">
        <v>-26.13</v>
      </c>
      <c r="AE709" s="217"/>
      <c r="AF709" s="216">
        <v>1784.285</v>
      </c>
      <c r="AG709" s="217"/>
      <c r="AH709" s="216">
        <v>337.171</v>
      </c>
      <c r="AI709" s="217"/>
      <c r="AJ709" s="122">
        <v>289.717</v>
      </c>
      <c r="AK709" s="123"/>
      <c r="AL709" s="142">
        <v>381.717</v>
      </c>
      <c r="AM709" s="123"/>
    </row>
    <row r="710" spans="1:39" ht="25.5">
      <c r="A710" s="11" t="s">
        <v>11</v>
      </c>
      <c r="B710" s="46" t="s">
        <v>425</v>
      </c>
      <c r="C710" s="63" t="s">
        <v>4</v>
      </c>
      <c r="D710" s="216">
        <v>77.365</v>
      </c>
      <c r="E710" s="220"/>
      <c r="F710" s="216">
        <v>263.489</v>
      </c>
      <c r="G710" s="217"/>
      <c r="H710" s="216">
        <v>92.302</v>
      </c>
      <c r="I710" s="217"/>
      <c r="J710" s="216">
        <v>99.97</v>
      </c>
      <c r="K710" s="217"/>
      <c r="L710" s="216">
        <v>113.746</v>
      </c>
      <c r="M710" s="217"/>
      <c r="N710" s="216">
        <v>241.565</v>
      </c>
      <c r="O710" s="217"/>
      <c r="P710" s="216">
        <v>79.557</v>
      </c>
      <c r="Q710" s="217"/>
      <c r="R710" s="216">
        <v>136.522</v>
      </c>
      <c r="S710" s="217"/>
      <c r="T710" s="216">
        <v>125.088</v>
      </c>
      <c r="U710" s="217"/>
      <c r="V710" s="214">
        <v>93.333</v>
      </c>
      <c r="W710" s="215"/>
      <c r="X710" s="216">
        <v>290.103</v>
      </c>
      <c r="Y710" s="217"/>
      <c r="Z710" s="216">
        <v>464.135</v>
      </c>
      <c r="AA710" s="217"/>
      <c r="AB710" s="216">
        <v>445.588</v>
      </c>
      <c r="AC710" s="217"/>
      <c r="AD710" s="216">
        <v>204.257</v>
      </c>
      <c r="AE710" s="217"/>
      <c r="AF710" s="216">
        <v>592.067</v>
      </c>
      <c r="AG710" s="217"/>
      <c r="AH710" s="216">
        <v>306.452</v>
      </c>
      <c r="AI710" s="217"/>
      <c r="AJ710" s="122">
        <v>290.439</v>
      </c>
      <c r="AK710" s="123"/>
      <c r="AL710" s="142">
        <v>301.761</v>
      </c>
      <c r="AM710" s="123"/>
    </row>
    <row r="711" spans="1:39" ht="25.5">
      <c r="A711" s="48" t="s">
        <v>12</v>
      </c>
      <c r="B711" s="49" t="s">
        <v>32</v>
      </c>
      <c r="C711" s="22" t="s">
        <v>4</v>
      </c>
      <c r="D711" s="175">
        <f>SUM(D709:D710)</f>
        <v>-316.906</v>
      </c>
      <c r="E711" s="36"/>
      <c r="F711" s="175">
        <f>SUM(F709:F710)</f>
        <v>-120.96500000000003</v>
      </c>
      <c r="G711" s="176"/>
      <c r="H711" s="175">
        <f>SUM(H709:H710)</f>
        <v>4.985000000000014</v>
      </c>
      <c r="I711" s="176"/>
      <c r="J711" s="175">
        <f>SUM(J709:J710)</f>
        <v>-157.446</v>
      </c>
      <c r="K711" s="176"/>
      <c r="L711" s="175">
        <f>SUM(L709:L710)</f>
        <v>-42.57800000000002</v>
      </c>
      <c r="M711" s="176"/>
      <c r="N711" s="175">
        <f>SUM(N709:N710)</f>
        <v>-31.185000000000002</v>
      </c>
      <c r="O711" s="176"/>
      <c r="P711" s="175">
        <f>SUM(P709:P710)</f>
        <v>105.923</v>
      </c>
      <c r="Q711" s="176"/>
      <c r="R711" s="175">
        <f>SUM(R709:R710)</f>
        <v>-405.35499999999996</v>
      </c>
      <c r="S711" s="176"/>
      <c r="T711" s="175">
        <f>SUM(T709:T710)</f>
        <v>20.45899999999999</v>
      </c>
      <c r="U711" s="176"/>
      <c r="V711" s="175">
        <f>SUM(V709:V710)</f>
        <v>-310.942</v>
      </c>
      <c r="W711" s="176"/>
      <c r="X711" s="175">
        <f>SUM(X709:X710)</f>
        <v>708.5889999999999</v>
      </c>
      <c r="Y711" s="176"/>
      <c r="Z711" s="175">
        <f>SUM(Z709:Z710)</f>
        <v>1111.952</v>
      </c>
      <c r="AA711" s="176"/>
      <c r="AB711" s="175">
        <f>SUM(AB709:AB710)</f>
        <v>258.653</v>
      </c>
      <c r="AC711" s="176"/>
      <c r="AD711" s="175">
        <f>SUM(AD709:AD710)</f>
        <v>178.127</v>
      </c>
      <c r="AE711" s="176"/>
      <c r="AF711" s="175">
        <f>SUM(AF709:AF710)</f>
        <v>2376.352</v>
      </c>
      <c r="AG711" s="176"/>
      <c r="AH711" s="175">
        <f>SUM(AH709:AH710)</f>
        <v>643.623</v>
      </c>
      <c r="AI711" s="176"/>
      <c r="AJ711" s="102">
        <f>SUM(AJ709:AJ710)</f>
        <v>580.156</v>
      </c>
      <c r="AK711" s="103"/>
      <c r="AL711" s="222">
        <f>SUM(AL709:AL710)</f>
        <v>683.4780000000001</v>
      </c>
      <c r="AM711" s="103"/>
    </row>
    <row r="712" spans="1:39" ht="12.75">
      <c r="A712" s="48"/>
      <c r="B712" s="49" t="s">
        <v>432</v>
      </c>
      <c r="C712" s="22"/>
      <c r="D712" s="175" t="s">
        <v>434</v>
      </c>
      <c r="E712" s="36"/>
      <c r="F712" s="175" t="s">
        <v>435</v>
      </c>
      <c r="G712" s="176"/>
      <c r="H712" s="175" t="s">
        <v>436</v>
      </c>
      <c r="I712" s="176"/>
      <c r="J712" s="175" t="s">
        <v>437</v>
      </c>
      <c r="K712" s="176"/>
      <c r="L712" s="175" t="s">
        <v>438</v>
      </c>
      <c r="M712" s="176"/>
      <c r="N712" s="175" t="s">
        <v>439</v>
      </c>
      <c r="O712" s="176"/>
      <c r="P712" s="175" t="s">
        <v>440</v>
      </c>
      <c r="Q712" s="176"/>
      <c r="R712" s="175" t="s">
        <v>441</v>
      </c>
      <c r="S712" s="176"/>
      <c r="T712" s="175" t="s">
        <v>442</v>
      </c>
      <c r="U712" s="176"/>
      <c r="V712" s="175" t="s">
        <v>315</v>
      </c>
      <c r="W712" s="176"/>
      <c r="X712" s="175" t="s">
        <v>443</v>
      </c>
      <c r="Y712" s="176"/>
      <c r="Z712" s="175" t="s">
        <v>444</v>
      </c>
      <c r="AA712" s="176"/>
      <c r="AB712" s="175" t="s">
        <v>445</v>
      </c>
      <c r="AC712" s="176"/>
      <c r="AD712" s="175" t="s">
        <v>446</v>
      </c>
      <c r="AE712" s="176"/>
      <c r="AF712" s="175" t="s">
        <v>447</v>
      </c>
      <c r="AG712" s="176"/>
      <c r="AH712" s="175" t="s">
        <v>448</v>
      </c>
      <c r="AI712" s="176"/>
      <c r="AJ712" s="102">
        <v>32.271</v>
      </c>
      <c r="AK712" s="103"/>
      <c r="AL712" s="222">
        <v>33.529</v>
      </c>
      <c r="AM712" s="103"/>
    </row>
    <row r="713" spans="1:39" ht="12.75">
      <c r="A713" s="48"/>
      <c r="B713" s="49" t="s">
        <v>201</v>
      </c>
      <c r="C713" s="22"/>
      <c r="D713" s="175"/>
      <c r="E713" s="36"/>
      <c r="F713" s="175"/>
      <c r="G713" s="176"/>
      <c r="H713" s="175"/>
      <c r="I713" s="176"/>
      <c r="J713" s="175"/>
      <c r="K713" s="176"/>
      <c r="L713" s="175"/>
      <c r="M713" s="176"/>
      <c r="N713" s="175"/>
      <c r="O713" s="176"/>
      <c r="P713" s="175"/>
      <c r="Q713" s="176"/>
      <c r="R713" s="175"/>
      <c r="S713" s="176"/>
      <c r="T713" s="175"/>
      <c r="U713" s="176"/>
      <c r="V713" s="175"/>
      <c r="W713" s="176"/>
      <c r="X713" s="175"/>
      <c r="Y713" s="176"/>
      <c r="Z713" s="175"/>
      <c r="AA713" s="176"/>
      <c r="AB713" s="175"/>
      <c r="AC713" s="176"/>
      <c r="AD713" s="175"/>
      <c r="AE713" s="176"/>
      <c r="AF713" s="175"/>
      <c r="AG713" s="176"/>
      <c r="AH713" s="175"/>
      <c r="AI713" s="176"/>
      <c r="AJ713" s="102"/>
      <c r="AK713" s="103"/>
      <c r="AL713" s="222"/>
      <c r="AM713" s="103"/>
    </row>
    <row r="714" spans="1:39" ht="12.75" hidden="1">
      <c r="A714" s="50"/>
      <c r="B714" s="47" t="s">
        <v>1</v>
      </c>
      <c r="C714" s="64"/>
      <c r="D714" s="214"/>
      <c r="E714" s="219"/>
      <c r="F714" s="214"/>
      <c r="G714" s="215"/>
      <c r="H714" s="214"/>
      <c r="I714" s="215"/>
      <c r="J714" s="214"/>
      <c r="K714" s="215"/>
      <c r="L714" s="214"/>
      <c r="M714" s="215"/>
      <c r="N714" s="214"/>
      <c r="O714" s="215"/>
      <c r="P714" s="216"/>
      <c r="Q714" s="217"/>
      <c r="R714" s="214"/>
      <c r="S714" s="215"/>
      <c r="T714" s="214"/>
      <c r="U714" s="215"/>
      <c r="V714" s="214"/>
      <c r="W714" s="215"/>
      <c r="X714" s="214"/>
      <c r="Y714" s="215"/>
      <c r="Z714" s="214"/>
      <c r="AA714" s="215"/>
      <c r="AB714" s="214"/>
      <c r="AC714" s="215"/>
      <c r="AD714" s="214"/>
      <c r="AE714" s="215"/>
      <c r="AF714" s="214"/>
      <c r="AG714" s="215"/>
      <c r="AH714" s="216"/>
      <c r="AI714" s="217"/>
      <c r="AJ714" s="94"/>
      <c r="AK714" s="97"/>
      <c r="AL714" s="182"/>
      <c r="AM714" s="97"/>
    </row>
    <row r="715" spans="1:39" ht="12.75" hidden="1">
      <c r="A715" s="38" t="s">
        <v>27</v>
      </c>
      <c r="B715" s="1" t="s">
        <v>146</v>
      </c>
      <c r="C715" s="65" t="s">
        <v>147</v>
      </c>
      <c r="D715" s="175" t="s">
        <v>241</v>
      </c>
      <c r="E715" s="36">
        <v>0</v>
      </c>
      <c r="F715" s="175" t="s">
        <v>241</v>
      </c>
      <c r="G715" s="176">
        <v>0</v>
      </c>
      <c r="H715" s="175">
        <v>15</v>
      </c>
      <c r="I715" s="176">
        <v>64</v>
      </c>
      <c r="J715" s="175" t="s">
        <v>241</v>
      </c>
      <c r="K715" s="176">
        <v>0</v>
      </c>
      <c r="L715" s="175" t="s">
        <v>241</v>
      </c>
      <c r="M715" s="176">
        <v>0</v>
      </c>
      <c r="N715" s="175" t="s">
        <v>241</v>
      </c>
      <c r="O715" s="176">
        <v>0</v>
      </c>
      <c r="P715" s="175" t="s">
        <v>241</v>
      </c>
      <c r="Q715" s="176">
        <v>0</v>
      </c>
      <c r="R715" s="175" t="s">
        <v>241</v>
      </c>
      <c r="S715" s="176">
        <v>0</v>
      </c>
      <c r="T715" s="175" t="s">
        <v>241</v>
      </c>
      <c r="U715" s="176" t="s">
        <v>17</v>
      </c>
      <c r="V715" s="175" t="s">
        <v>241</v>
      </c>
      <c r="W715" s="176">
        <v>0</v>
      </c>
      <c r="X715" s="175" t="s">
        <v>241</v>
      </c>
      <c r="Y715" s="176">
        <v>0</v>
      </c>
      <c r="Z715" s="175"/>
      <c r="AA715" s="176">
        <v>0</v>
      </c>
      <c r="AB715" s="175">
        <v>40</v>
      </c>
      <c r="AC715" s="176">
        <v>0</v>
      </c>
      <c r="AD715" s="175"/>
      <c r="AE715" s="176">
        <v>0</v>
      </c>
      <c r="AF715" s="175">
        <v>10</v>
      </c>
      <c r="AG715" s="176">
        <v>0</v>
      </c>
      <c r="AH715" s="175" t="s">
        <v>241</v>
      </c>
      <c r="AI715" s="176">
        <v>0</v>
      </c>
      <c r="AJ715" s="100">
        <v>0</v>
      </c>
      <c r="AK715" s="101">
        <v>0</v>
      </c>
      <c r="AL715" s="184">
        <v>0</v>
      </c>
      <c r="AM715" s="101">
        <v>0</v>
      </c>
    </row>
    <row r="716" spans="1:39" ht="12.75" hidden="1">
      <c r="A716" s="39"/>
      <c r="B716" s="2"/>
      <c r="C716" s="66" t="s">
        <v>148</v>
      </c>
      <c r="D716" s="175" t="s">
        <v>241</v>
      </c>
      <c r="E716" s="36">
        <v>0</v>
      </c>
      <c r="F716" s="175" t="s">
        <v>241</v>
      </c>
      <c r="G716" s="176">
        <v>0</v>
      </c>
      <c r="H716" s="175" t="s">
        <v>248</v>
      </c>
      <c r="I716" s="176">
        <v>9.069</v>
      </c>
      <c r="J716" s="175" t="s">
        <v>241</v>
      </c>
      <c r="K716" s="176">
        <v>0</v>
      </c>
      <c r="L716" s="175" t="s">
        <v>241</v>
      </c>
      <c r="M716" s="176">
        <v>0</v>
      </c>
      <c r="N716" s="175" t="s">
        <v>241</v>
      </c>
      <c r="O716" s="176">
        <v>0</v>
      </c>
      <c r="P716" s="175" t="s">
        <v>241</v>
      </c>
      <c r="Q716" s="176">
        <v>0</v>
      </c>
      <c r="R716" s="175" t="s">
        <v>241</v>
      </c>
      <c r="S716" s="176">
        <v>0</v>
      </c>
      <c r="T716" s="175" t="s">
        <v>241</v>
      </c>
      <c r="U716" s="176" t="s">
        <v>944</v>
      </c>
      <c r="V716" s="175" t="s">
        <v>241</v>
      </c>
      <c r="W716" s="176">
        <v>0</v>
      </c>
      <c r="X716" s="175" t="s">
        <v>241</v>
      </c>
      <c r="Y716" s="176">
        <v>0</v>
      </c>
      <c r="Z716" s="175"/>
      <c r="AA716" s="176">
        <v>0</v>
      </c>
      <c r="AB716" s="175" t="s">
        <v>245</v>
      </c>
      <c r="AC716" s="176">
        <v>0</v>
      </c>
      <c r="AD716" s="175"/>
      <c r="AE716" s="176">
        <v>0</v>
      </c>
      <c r="AF716" s="175" t="s">
        <v>247</v>
      </c>
      <c r="AG716" s="176">
        <v>0</v>
      </c>
      <c r="AH716" s="175" t="s">
        <v>241</v>
      </c>
      <c r="AI716" s="176">
        <v>0</v>
      </c>
      <c r="AJ716" s="100">
        <v>0</v>
      </c>
      <c r="AK716" s="101">
        <v>0</v>
      </c>
      <c r="AL716" s="184">
        <v>0</v>
      </c>
      <c r="AM716" s="101">
        <v>0</v>
      </c>
    </row>
    <row r="717" spans="1:39" ht="12.75" hidden="1">
      <c r="A717" s="38" t="s">
        <v>8</v>
      </c>
      <c r="B717" s="1" t="s">
        <v>211</v>
      </c>
      <c r="C717" s="65" t="s">
        <v>210</v>
      </c>
      <c r="D717" s="175" t="s">
        <v>241</v>
      </c>
      <c r="E717" s="36">
        <v>0</v>
      </c>
      <c r="F717" s="175" t="s">
        <v>241</v>
      </c>
      <c r="G717" s="176">
        <v>0</v>
      </c>
      <c r="H717" s="175" t="s">
        <v>241</v>
      </c>
      <c r="I717" s="176">
        <v>0</v>
      </c>
      <c r="J717" s="175" t="s">
        <v>241</v>
      </c>
      <c r="K717" s="176">
        <v>0</v>
      </c>
      <c r="L717" s="175" t="s">
        <v>241</v>
      </c>
      <c r="M717" s="176">
        <v>0</v>
      </c>
      <c r="N717" s="175" t="s">
        <v>241</v>
      </c>
      <c r="O717" s="176">
        <v>0</v>
      </c>
      <c r="P717" s="175" t="s">
        <v>241</v>
      </c>
      <c r="Q717" s="176">
        <v>0</v>
      </c>
      <c r="R717" s="175" t="s">
        <v>241</v>
      </c>
      <c r="S717" s="176">
        <v>0</v>
      </c>
      <c r="T717" s="175" t="s">
        <v>241</v>
      </c>
      <c r="U717" s="176">
        <v>0</v>
      </c>
      <c r="V717" s="175" t="s">
        <v>241</v>
      </c>
      <c r="W717" s="176">
        <v>0</v>
      </c>
      <c r="X717" s="175" t="s">
        <v>241</v>
      </c>
      <c r="Y717" s="176">
        <v>0</v>
      </c>
      <c r="Z717" s="175">
        <v>10</v>
      </c>
      <c r="AA717" s="176">
        <v>12</v>
      </c>
      <c r="AB717" s="175" t="s">
        <v>241</v>
      </c>
      <c r="AC717" s="176">
        <v>103</v>
      </c>
      <c r="AD717" s="175">
        <v>10</v>
      </c>
      <c r="AE717" s="176">
        <v>134</v>
      </c>
      <c r="AF717" s="175" t="s">
        <v>241</v>
      </c>
      <c r="AG717" s="176" t="s">
        <v>194</v>
      </c>
      <c r="AH717" s="175" t="s">
        <v>185</v>
      </c>
      <c r="AI717" s="176" t="s">
        <v>185</v>
      </c>
      <c r="AJ717" s="100">
        <v>20</v>
      </c>
      <c r="AK717" s="101">
        <v>27</v>
      </c>
      <c r="AL717" s="184">
        <v>20</v>
      </c>
      <c r="AM717" s="101">
        <v>20</v>
      </c>
    </row>
    <row r="718" spans="1:39" ht="12.75" hidden="1">
      <c r="A718" s="39"/>
      <c r="B718" s="2"/>
      <c r="C718" s="66" t="s">
        <v>148</v>
      </c>
      <c r="D718" s="175" t="s">
        <v>241</v>
      </c>
      <c r="E718" s="36">
        <v>0</v>
      </c>
      <c r="F718" s="175" t="s">
        <v>241</v>
      </c>
      <c r="G718" s="176">
        <v>0</v>
      </c>
      <c r="H718" s="175" t="s">
        <v>241</v>
      </c>
      <c r="I718" s="176">
        <v>0</v>
      </c>
      <c r="J718" s="175" t="s">
        <v>241</v>
      </c>
      <c r="K718" s="176">
        <v>0</v>
      </c>
      <c r="L718" s="175" t="s">
        <v>241</v>
      </c>
      <c r="M718" s="176">
        <v>0</v>
      </c>
      <c r="N718" s="175" t="s">
        <v>241</v>
      </c>
      <c r="O718" s="176">
        <v>0</v>
      </c>
      <c r="P718" s="175" t="s">
        <v>241</v>
      </c>
      <c r="Q718" s="176">
        <v>0</v>
      </c>
      <c r="R718" s="175" t="s">
        <v>241</v>
      </c>
      <c r="S718" s="176">
        <v>0</v>
      </c>
      <c r="T718" s="175" t="s">
        <v>241</v>
      </c>
      <c r="U718" s="176">
        <v>0</v>
      </c>
      <c r="V718" s="175" t="s">
        <v>241</v>
      </c>
      <c r="W718" s="176">
        <v>0</v>
      </c>
      <c r="X718" s="175" t="s">
        <v>241</v>
      </c>
      <c r="Y718" s="176">
        <v>0</v>
      </c>
      <c r="Z718" s="175" t="s">
        <v>244</v>
      </c>
      <c r="AA718" s="176">
        <v>3.318</v>
      </c>
      <c r="AB718" s="175" t="s">
        <v>241</v>
      </c>
      <c r="AC718" s="176">
        <v>53.483999999999995</v>
      </c>
      <c r="AD718" s="175" t="s">
        <v>230</v>
      </c>
      <c r="AE718" s="176">
        <v>43.208</v>
      </c>
      <c r="AF718" s="175" t="s">
        <v>241</v>
      </c>
      <c r="AG718" s="176" t="s">
        <v>810</v>
      </c>
      <c r="AH718" s="175" t="s">
        <v>324</v>
      </c>
      <c r="AI718" s="176" t="s">
        <v>878</v>
      </c>
      <c r="AJ718" s="175" t="s">
        <v>324</v>
      </c>
      <c r="AK718" s="176" t="s">
        <v>878</v>
      </c>
      <c r="AL718" s="178" t="s">
        <v>324</v>
      </c>
      <c r="AM718" s="176" t="s">
        <v>796</v>
      </c>
    </row>
    <row r="719" spans="1:39" ht="12.75" hidden="1">
      <c r="A719" s="38" t="s">
        <v>9</v>
      </c>
      <c r="B719" s="1" t="s">
        <v>150</v>
      </c>
      <c r="C719" s="65" t="s">
        <v>152</v>
      </c>
      <c r="D719" s="175" t="s">
        <v>241</v>
      </c>
      <c r="E719" s="36">
        <v>0</v>
      </c>
      <c r="F719" s="175" t="s">
        <v>241</v>
      </c>
      <c r="G719" s="176">
        <v>0</v>
      </c>
      <c r="H719" s="175" t="s">
        <v>241</v>
      </c>
      <c r="I719" s="176">
        <v>0</v>
      </c>
      <c r="J719" s="175" t="s">
        <v>241</v>
      </c>
      <c r="K719" s="176">
        <v>0</v>
      </c>
      <c r="L719" s="175" t="s">
        <v>241</v>
      </c>
      <c r="M719" s="176">
        <v>0</v>
      </c>
      <c r="N719" s="175" t="s">
        <v>241</v>
      </c>
      <c r="O719" s="176">
        <v>0</v>
      </c>
      <c r="P719" s="175" t="s">
        <v>241</v>
      </c>
      <c r="Q719" s="176">
        <v>0</v>
      </c>
      <c r="R719" s="175" t="s">
        <v>241</v>
      </c>
      <c r="S719" s="176">
        <v>0</v>
      </c>
      <c r="T719" s="175" t="s">
        <v>241</v>
      </c>
      <c r="U719" s="176">
        <v>0</v>
      </c>
      <c r="V719" s="175" t="s">
        <v>241</v>
      </c>
      <c r="W719" s="176">
        <v>0</v>
      </c>
      <c r="X719" s="175" t="s">
        <v>241</v>
      </c>
      <c r="Y719" s="176">
        <v>0</v>
      </c>
      <c r="Z719" s="175" t="s">
        <v>241</v>
      </c>
      <c r="AA719" s="176">
        <v>0</v>
      </c>
      <c r="AB719" s="175" t="s">
        <v>241</v>
      </c>
      <c r="AC719" s="176">
        <v>0</v>
      </c>
      <c r="AD719" s="175" t="s">
        <v>241</v>
      </c>
      <c r="AE719" s="176">
        <v>0</v>
      </c>
      <c r="AF719" s="175" t="s">
        <v>241</v>
      </c>
      <c r="AG719" s="176">
        <v>0</v>
      </c>
      <c r="AH719" s="175" t="s">
        <v>241</v>
      </c>
      <c r="AI719" s="176">
        <v>0</v>
      </c>
      <c r="AJ719" s="100">
        <v>0</v>
      </c>
      <c r="AK719" s="101">
        <v>0</v>
      </c>
      <c r="AL719" s="184">
        <v>0</v>
      </c>
      <c r="AM719" s="101">
        <v>0</v>
      </c>
    </row>
    <row r="720" spans="1:39" ht="12.75" hidden="1">
      <c r="A720" s="39"/>
      <c r="B720" s="2" t="s">
        <v>151</v>
      </c>
      <c r="C720" s="66" t="s">
        <v>148</v>
      </c>
      <c r="D720" s="175" t="s">
        <v>241</v>
      </c>
      <c r="E720" s="36">
        <v>0</v>
      </c>
      <c r="F720" s="175" t="s">
        <v>241</v>
      </c>
      <c r="G720" s="176">
        <v>0</v>
      </c>
      <c r="H720" s="175" t="s">
        <v>241</v>
      </c>
      <c r="I720" s="176">
        <v>0</v>
      </c>
      <c r="J720" s="175" t="s">
        <v>241</v>
      </c>
      <c r="K720" s="176">
        <v>0</v>
      </c>
      <c r="L720" s="175" t="s">
        <v>241</v>
      </c>
      <c r="M720" s="176">
        <v>0</v>
      </c>
      <c r="N720" s="175" t="s">
        <v>241</v>
      </c>
      <c r="O720" s="176">
        <v>0</v>
      </c>
      <c r="P720" s="175" t="s">
        <v>241</v>
      </c>
      <c r="Q720" s="176">
        <v>0</v>
      </c>
      <c r="R720" s="175" t="s">
        <v>241</v>
      </c>
      <c r="S720" s="176">
        <v>0</v>
      </c>
      <c r="T720" s="175" t="s">
        <v>241</v>
      </c>
      <c r="U720" s="176">
        <v>0</v>
      </c>
      <c r="V720" s="175" t="s">
        <v>241</v>
      </c>
      <c r="W720" s="176">
        <v>0</v>
      </c>
      <c r="X720" s="175" t="s">
        <v>241</v>
      </c>
      <c r="Y720" s="176">
        <v>0</v>
      </c>
      <c r="Z720" s="175" t="s">
        <v>241</v>
      </c>
      <c r="AA720" s="176">
        <v>0</v>
      </c>
      <c r="AB720" s="175" t="s">
        <v>241</v>
      </c>
      <c r="AC720" s="176">
        <v>0</v>
      </c>
      <c r="AD720" s="175" t="s">
        <v>241</v>
      </c>
      <c r="AE720" s="176">
        <v>0</v>
      </c>
      <c r="AF720" s="175" t="s">
        <v>241</v>
      </c>
      <c r="AG720" s="176">
        <v>0</v>
      </c>
      <c r="AH720" s="175" t="s">
        <v>241</v>
      </c>
      <c r="AI720" s="176">
        <v>0</v>
      </c>
      <c r="AJ720" s="100">
        <v>0</v>
      </c>
      <c r="AK720" s="101">
        <v>0</v>
      </c>
      <c r="AL720" s="184">
        <v>0</v>
      </c>
      <c r="AM720" s="101">
        <v>0</v>
      </c>
    </row>
    <row r="721" spans="1:39" ht="12.75" hidden="1">
      <c r="A721" s="38" t="s">
        <v>153</v>
      </c>
      <c r="B721" s="1" t="s">
        <v>154</v>
      </c>
      <c r="C721" s="65" t="s">
        <v>155</v>
      </c>
      <c r="D721" s="175" t="s">
        <v>241</v>
      </c>
      <c r="E721" s="36">
        <v>0</v>
      </c>
      <c r="F721" s="175" t="s">
        <v>241</v>
      </c>
      <c r="G721" s="176">
        <v>0</v>
      </c>
      <c r="H721" s="175" t="s">
        <v>241</v>
      </c>
      <c r="I721" s="176">
        <v>0</v>
      </c>
      <c r="J721" s="175" t="s">
        <v>241</v>
      </c>
      <c r="K721" s="176">
        <v>0</v>
      </c>
      <c r="L721" s="175" t="s">
        <v>241</v>
      </c>
      <c r="M721" s="176">
        <v>0</v>
      </c>
      <c r="N721" s="175" t="s">
        <v>241</v>
      </c>
      <c r="O721" s="176">
        <v>0</v>
      </c>
      <c r="P721" s="175" t="s">
        <v>241</v>
      </c>
      <c r="Q721" s="176">
        <v>0</v>
      </c>
      <c r="R721" s="175" t="s">
        <v>241</v>
      </c>
      <c r="S721" s="176">
        <v>0</v>
      </c>
      <c r="T721" s="175" t="s">
        <v>241</v>
      </c>
      <c r="U721" s="176">
        <v>0</v>
      </c>
      <c r="V721" s="175" t="s">
        <v>241</v>
      </c>
      <c r="W721" s="176">
        <v>0</v>
      </c>
      <c r="X721" s="175" t="s">
        <v>241</v>
      </c>
      <c r="Y721" s="176">
        <v>0</v>
      </c>
      <c r="Z721" s="175" t="s">
        <v>241</v>
      </c>
      <c r="AA721" s="176">
        <v>0</v>
      </c>
      <c r="AB721" s="175" t="s">
        <v>241</v>
      </c>
      <c r="AC721" s="176">
        <v>0</v>
      </c>
      <c r="AD721" s="175" t="s">
        <v>241</v>
      </c>
      <c r="AE721" s="176">
        <v>0</v>
      </c>
      <c r="AF721" s="175" t="s">
        <v>241</v>
      </c>
      <c r="AG721" s="176">
        <v>0</v>
      </c>
      <c r="AH721" s="175" t="s">
        <v>241</v>
      </c>
      <c r="AI721" s="176">
        <v>0</v>
      </c>
      <c r="AJ721" s="100">
        <v>0</v>
      </c>
      <c r="AK721" s="101">
        <v>0</v>
      </c>
      <c r="AL721" s="184">
        <v>0</v>
      </c>
      <c r="AM721" s="101">
        <v>0</v>
      </c>
    </row>
    <row r="722" spans="1:39" ht="12.75" hidden="1">
      <c r="A722" s="39"/>
      <c r="B722" s="2"/>
      <c r="C722" s="66" t="s">
        <v>148</v>
      </c>
      <c r="D722" s="175" t="s">
        <v>241</v>
      </c>
      <c r="E722" s="36">
        <v>0</v>
      </c>
      <c r="F722" s="175" t="s">
        <v>241</v>
      </c>
      <c r="G722" s="176">
        <v>0</v>
      </c>
      <c r="H722" s="175" t="s">
        <v>241</v>
      </c>
      <c r="I722" s="176">
        <v>0</v>
      </c>
      <c r="J722" s="175" t="s">
        <v>241</v>
      </c>
      <c r="K722" s="176">
        <v>0</v>
      </c>
      <c r="L722" s="175" t="s">
        <v>241</v>
      </c>
      <c r="M722" s="176">
        <v>0</v>
      </c>
      <c r="N722" s="175" t="s">
        <v>241</v>
      </c>
      <c r="O722" s="176">
        <v>0</v>
      </c>
      <c r="P722" s="175" t="s">
        <v>241</v>
      </c>
      <c r="Q722" s="176">
        <v>0</v>
      </c>
      <c r="R722" s="175" t="s">
        <v>241</v>
      </c>
      <c r="S722" s="176">
        <v>0</v>
      </c>
      <c r="T722" s="175" t="s">
        <v>241</v>
      </c>
      <c r="U722" s="176">
        <v>0</v>
      </c>
      <c r="V722" s="175" t="s">
        <v>241</v>
      </c>
      <c r="W722" s="176">
        <v>0</v>
      </c>
      <c r="X722" s="175" t="s">
        <v>241</v>
      </c>
      <c r="Y722" s="176">
        <v>0</v>
      </c>
      <c r="Z722" s="175" t="s">
        <v>241</v>
      </c>
      <c r="AA722" s="176">
        <v>0</v>
      </c>
      <c r="AB722" s="175" t="s">
        <v>241</v>
      </c>
      <c r="AC722" s="176">
        <v>0</v>
      </c>
      <c r="AD722" s="175" t="s">
        <v>241</v>
      </c>
      <c r="AE722" s="176">
        <v>0</v>
      </c>
      <c r="AF722" s="175" t="s">
        <v>241</v>
      </c>
      <c r="AG722" s="176">
        <v>0</v>
      </c>
      <c r="AH722" s="175" t="s">
        <v>241</v>
      </c>
      <c r="AI722" s="176">
        <v>0</v>
      </c>
      <c r="AJ722" s="100">
        <v>0</v>
      </c>
      <c r="AK722" s="101">
        <v>0</v>
      </c>
      <c r="AL722" s="184">
        <v>0</v>
      </c>
      <c r="AM722" s="101">
        <v>0</v>
      </c>
    </row>
    <row r="723" spans="1:39" ht="12.75" hidden="1">
      <c r="A723" s="38" t="s">
        <v>13</v>
      </c>
      <c r="B723" s="1" t="s">
        <v>156</v>
      </c>
      <c r="C723" s="65" t="s">
        <v>209</v>
      </c>
      <c r="D723" s="175" t="s">
        <v>241</v>
      </c>
      <c r="E723" s="36">
        <v>0</v>
      </c>
      <c r="F723" s="175" t="s">
        <v>241</v>
      </c>
      <c r="G723" s="176">
        <v>0</v>
      </c>
      <c r="H723" s="175" t="s">
        <v>241</v>
      </c>
      <c r="I723" s="176">
        <v>0</v>
      </c>
      <c r="J723" s="175" t="s">
        <v>241</v>
      </c>
      <c r="K723" s="176">
        <v>0</v>
      </c>
      <c r="L723" s="175" t="s">
        <v>241</v>
      </c>
      <c r="M723" s="176">
        <v>0</v>
      </c>
      <c r="N723" s="175" t="s">
        <v>241</v>
      </c>
      <c r="O723" s="176">
        <v>0</v>
      </c>
      <c r="P723" s="175" t="s">
        <v>241</v>
      </c>
      <c r="Q723" s="176">
        <v>0</v>
      </c>
      <c r="R723" s="175" t="s">
        <v>241</v>
      </c>
      <c r="S723" s="176">
        <v>0</v>
      </c>
      <c r="T723" s="175" t="s">
        <v>241</v>
      </c>
      <c r="U723" s="176">
        <v>0</v>
      </c>
      <c r="V723" s="175" t="s">
        <v>241</v>
      </c>
      <c r="W723" s="176">
        <v>0</v>
      </c>
      <c r="X723" s="175" t="s">
        <v>241</v>
      </c>
      <c r="Y723" s="176">
        <v>0</v>
      </c>
      <c r="Z723" s="175" t="s">
        <v>241</v>
      </c>
      <c r="AA723" s="176">
        <v>0</v>
      </c>
      <c r="AB723" s="175" t="s">
        <v>241</v>
      </c>
      <c r="AC723" s="176">
        <v>0</v>
      </c>
      <c r="AD723" s="175" t="s">
        <v>241</v>
      </c>
      <c r="AE723" s="176">
        <v>0</v>
      </c>
      <c r="AF723" s="175" t="s">
        <v>241</v>
      </c>
      <c r="AG723" s="176">
        <v>0</v>
      </c>
      <c r="AH723" s="175" t="s">
        <v>241</v>
      </c>
      <c r="AI723" s="176">
        <v>0</v>
      </c>
      <c r="AJ723" s="100">
        <v>0</v>
      </c>
      <c r="AK723" s="101">
        <v>0</v>
      </c>
      <c r="AL723" s="184">
        <v>0</v>
      </c>
      <c r="AM723" s="101">
        <v>0</v>
      </c>
    </row>
    <row r="724" spans="1:39" ht="12.75" hidden="1">
      <c r="A724" s="39"/>
      <c r="B724" s="2" t="s">
        <v>157</v>
      </c>
      <c r="C724" s="66" t="s">
        <v>148</v>
      </c>
      <c r="D724" s="175" t="s">
        <v>241</v>
      </c>
      <c r="E724" s="36">
        <v>0</v>
      </c>
      <c r="F724" s="175" t="s">
        <v>241</v>
      </c>
      <c r="G724" s="176">
        <v>0</v>
      </c>
      <c r="H724" s="175" t="s">
        <v>241</v>
      </c>
      <c r="I724" s="176">
        <v>0</v>
      </c>
      <c r="J724" s="175" t="s">
        <v>241</v>
      </c>
      <c r="K724" s="176">
        <v>0</v>
      </c>
      <c r="L724" s="175" t="s">
        <v>241</v>
      </c>
      <c r="M724" s="176">
        <v>0</v>
      </c>
      <c r="N724" s="175" t="s">
        <v>241</v>
      </c>
      <c r="O724" s="176">
        <v>0</v>
      </c>
      <c r="P724" s="175" t="s">
        <v>241</v>
      </c>
      <c r="Q724" s="176">
        <v>0</v>
      </c>
      <c r="R724" s="175" t="s">
        <v>241</v>
      </c>
      <c r="S724" s="176">
        <v>0</v>
      </c>
      <c r="T724" s="175" t="s">
        <v>241</v>
      </c>
      <c r="U724" s="176">
        <v>0</v>
      </c>
      <c r="V724" s="175" t="s">
        <v>241</v>
      </c>
      <c r="W724" s="176">
        <v>0</v>
      </c>
      <c r="X724" s="175" t="s">
        <v>241</v>
      </c>
      <c r="Y724" s="176">
        <v>0</v>
      </c>
      <c r="Z724" s="175" t="s">
        <v>241</v>
      </c>
      <c r="AA724" s="176">
        <v>0</v>
      </c>
      <c r="AB724" s="175" t="s">
        <v>241</v>
      </c>
      <c r="AC724" s="176">
        <v>0</v>
      </c>
      <c r="AD724" s="175" t="s">
        <v>241</v>
      </c>
      <c r="AE724" s="176">
        <v>0</v>
      </c>
      <c r="AF724" s="175" t="s">
        <v>241</v>
      </c>
      <c r="AG724" s="176">
        <v>0</v>
      </c>
      <c r="AH724" s="175" t="s">
        <v>241</v>
      </c>
      <c r="AI724" s="176">
        <v>0</v>
      </c>
      <c r="AJ724" s="100">
        <v>0</v>
      </c>
      <c r="AK724" s="101">
        <v>0</v>
      </c>
      <c r="AL724" s="184">
        <v>0</v>
      </c>
      <c r="AM724" s="101">
        <v>0</v>
      </c>
    </row>
    <row r="725" spans="1:39" ht="12.75" hidden="1">
      <c r="A725" s="38" t="s">
        <v>158</v>
      </c>
      <c r="B725" s="1" t="s">
        <v>206</v>
      </c>
      <c r="C725" s="65" t="s">
        <v>155</v>
      </c>
      <c r="D725" s="175" t="s">
        <v>241</v>
      </c>
      <c r="E725" s="36">
        <v>0</v>
      </c>
      <c r="F725" s="175" t="s">
        <v>241</v>
      </c>
      <c r="G725" s="176">
        <v>0</v>
      </c>
      <c r="H725" s="175" t="s">
        <v>241</v>
      </c>
      <c r="I725" s="176">
        <v>0</v>
      </c>
      <c r="J725" s="175" t="s">
        <v>241</v>
      </c>
      <c r="K725" s="176">
        <v>0</v>
      </c>
      <c r="L725" s="175" t="s">
        <v>241</v>
      </c>
      <c r="M725" s="176">
        <v>0</v>
      </c>
      <c r="N725" s="175" t="s">
        <v>241</v>
      </c>
      <c r="O725" s="176">
        <v>0</v>
      </c>
      <c r="P725" s="175" t="s">
        <v>241</v>
      </c>
      <c r="Q725" s="176">
        <v>0</v>
      </c>
      <c r="R725" s="175" t="s">
        <v>241</v>
      </c>
      <c r="S725" s="176">
        <v>0</v>
      </c>
      <c r="T725" s="175" t="s">
        <v>241</v>
      </c>
      <c r="U725" s="176">
        <v>0</v>
      </c>
      <c r="V725" s="175" t="s">
        <v>241</v>
      </c>
      <c r="W725" s="176">
        <v>0</v>
      </c>
      <c r="X725" s="175" t="s">
        <v>241</v>
      </c>
      <c r="Y725" s="176">
        <v>0</v>
      </c>
      <c r="Z725" s="175" t="s">
        <v>241</v>
      </c>
      <c r="AA725" s="176">
        <v>0</v>
      </c>
      <c r="AB725" s="175" t="s">
        <v>241</v>
      </c>
      <c r="AC725" s="176">
        <v>0</v>
      </c>
      <c r="AD725" s="175" t="s">
        <v>241</v>
      </c>
      <c r="AE725" s="176">
        <v>0</v>
      </c>
      <c r="AF725" s="175" t="s">
        <v>241</v>
      </c>
      <c r="AG725" s="176">
        <v>0</v>
      </c>
      <c r="AH725" s="175" t="s">
        <v>241</v>
      </c>
      <c r="AI725" s="176">
        <v>0</v>
      </c>
      <c r="AJ725" s="100">
        <v>0</v>
      </c>
      <c r="AK725" s="101">
        <v>0</v>
      </c>
      <c r="AL725" s="184">
        <v>0</v>
      </c>
      <c r="AM725" s="101">
        <v>0</v>
      </c>
    </row>
    <row r="726" spans="1:39" ht="12.75" hidden="1">
      <c r="A726" s="39"/>
      <c r="B726" s="2" t="s">
        <v>160</v>
      </c>
      <c r="C726" s="66" t="s">
        <v>148</v>
      </c>
      <c r="D726" s="175" t="s">
        <v>241</v>
      </c>
      <c r="E726" s="36">
        <v>0</v>
      </c>
      <c r="F726" s="175" t="s">
        <v>241</v>
      </c>
      <c r="G726" s="176">
        <v>0</v>
      </c>
      <c r="H726" s="175" t="s">
        <v>241</v>
      </c>
      <c r="I726" s="176">
        <v>0</v>
      </c>
      <c r="J726" s="175" t="s">
        <v>241</v>
      </c>
      <c r="K726" s="176">
        <v>0</v>
      </c>
      <c r="L726" s="175" t="s">
        <v>241</v>
      </c>
      <c r="M726" s="176">
        <v>0</v>
      </c>
      <c r="N726" s="175" t="s">
        <v>241</v>
      </c>
      <c r="O726" s="176">
        <v>0</v>
      </c>
      <c r="P726" s="175" t="s">
        <v>241</v>
      </c>
      <c r="Q726" s="176">
        <v>0</v>
      </c>
      <c r="R726" s="175" t="s">
        <v>241</v>
      </c>
      <c r="S726" s="176">
        <v>0</v>
      </c>
      <c r="T726" s="175" t="s">
        <v>241</v>
      </c>
      <c r="U726" s="176">
        <v>0</v>
      </c>
      <c r="V726" s="175" t="s">
        <v>241</v>
      </c>
      <c r="W726" s="176">
        <v>0</v>
      </c>
      <c r="X726" s="175" t="s">
        <v>241</v>
      </c>
      <c r="Y726" s="176">
        <v>0</v>
      </c>
      <c r="Z726" s="175" t="s">
        <v>241</v>
      </c>
      <c r="AA726" s="176">
        <v>0</v>
      </c>
      <c r="AB726" s="175" t="s">
        <v>241</v>
      </c>
      <c r="AC726" s="176">
        <v>0</v>
      </c>
      <c r="AD726" s="175" t="s">
        <v>241</v>
      </c>
      <c r="AE726" s="176">
        <v>0</v>
      </c>
      <c r="AF726" s="175" t="s">
        <v>241</v>
      </c>
      <c r="AG726" s="176">
        <v>0</v>
      </c>
      <c r="AH726" s="175" t="s">
        <v>241</v>
      </c>
      <c r="AI726" s="176">
        <v>0</v>
      </c>
      <c r="AJ726" s="100">
        <v>0</v>
      </c>
      <c r="AK726" s="101">
        <v>0</v>
      </c>
      <c r="AL726" s="184">
        <v>0</v>
      </c>
      <c r="AM726" s="101">
        <v>0</v>
      </c>
    </row>
    <row r="727" spans="1:39" ht="12.75" hidden="1">
      <c r="A727" s="38" t="s">
        <v>14</v>
      </c>
      <c r="B727" s="1" t="s">
        <v>161</v>
      </c>
      <c r="C727" s="65" t="s">
        <v>162</v>
      </c>
      <c r="D727" s="175" t="s">
        <v>241</v>
      </c>
      <c r="E727" s="36">
        <v>0</v>
      </c>
      <c r="F727" s="175" t="s">
        <v>241</v>
      </c>
      <c r="G727" s="176">
        <v>0</v>
      </c>
      <c r="H727" s="175" t="s">
        <v>241</v>
      </c>
      <c r="I727" s="176">
        <v>0</v>
      </c>
      <c r="J727" s="175" t="s">
        <v>241</v>
      </c>
      <c r="K727" s="176">
        <v>0</v>
      </c>
      <c r="L727" s="175" t="s">
        <v>241</v>
      </c>
      <c r="M727" s="176">
        <v>0</v>
      </c>
      <c r="N727" s="175" t="s">
        <v>241</v>
      </c>
      <c r="O727" s="176">
        <v>0</v>
      </c>
      <c r="P727" s="175" t="s">
        <v>254</v>
      </c>
      <c r="Q727" s="176">
        <v>0</v>
      </c>
      <c r="R727" s="175" t="s">
        <v>241</v>
      </c>
      <c r="S727" s="176">
        <v>0</v>
      </c>
      <c r="T727" s="175" t="s">
        <v>241</v>
      </c>
      <c r="U727" s="176">
        <v>0</v>
      </c>
      <c r="V727" s="175" t="s">
        <v>241</v>
      </c>
      <c r="W727" s="176">
        <v>0</v>
      </c>
      <c r="X727" s="175" t="s">
        <v>241</v>
      </c>
      <c r="Y727" s="176">
        <v>0</v>
      </c>
      <c r="Z727" s="175" t="s">
        <v>241</v>
      </c>
      <c r="AA727" s="176">
        <v>0</v>
      </c>
      <c r="AB727" s="175" t="s">
        <v>241</v>
      </c>
      <c r="AC727" s="176">
        <v>0</v>
      </c>
      <c r="AD727" s="175" t="s">
        <v>241</v>
      </c>
      <c r="AE727" s="176">
        <v>0</v>
      </c>
      <c r="AF727" s="175" t="s">
        <v>241</v>
      </c>
      <c r="AG727" s="176">
        <v>0</v>
      </c>
      <c r="AH727" s="175" t="s">
        <v>241</v>
      </c>
      <c r="AI727" s="176">
        <v>0</v>
      </c>
      <c r="AJ727" s="100">
        <v>0</v>
      </c>
      <c r="AK727" s="101">
        <v>0</v>
      </c>
      <c r="AL727" s="184">
        <v>0</v>
      </c>
      <c r="AM727" s="101">
        <v>0</v>
      </c>
    </row>
    <row r="728" spans="1:39" ht="12.75" hidden="1">
      <c r="A728" s="39"/>
      <c r="B728" s="2"/>
      <c r="C728" s="66" t="s">
        <v>148</v>
      </c>
      <c r="D728" s="175" t="s">
        <v>241</v>
      </c>
      <c r="E728" s="36">
        <v>0</v>
      </c>
      <c r="F728" s="175" t="s">
        <v>241</v>
      </c>
      <c r="G728" s="176">
        <v>0</v>
      </c>
      <c r="H728" s="175" t="s">
        <v>241</v>
      </c>
      <c r="I728" s="176">
        <v>0</v>
      </c>
      <c r="J728" s="175" t="s">
        <v>241</v>
      </c>
      <c r="K728" s="176">
        <v>0</v>
      </c>
      <c r="L728" s="175" t="s">
        <v>241</v>
      </c>
      <c r="M728" s="176">
        <v>0</v>
      </c>
      <c r="N728" s="175" t="s">
        <v>241</v>
      </c>
      <c r="O728" s="176">
        <v>0</v>
      </c>
      <c r="P728" s="175" t="s">
        <v>230</v>
      </c>
      <c r="Q728" s="176">
        <v>0</v>
      </c>
      <c r="R728" s="175" t="s">
        <v>241</v>
      </c>
      <c r="S728" s="176">
        <v>0</v>
      </c>
      <c r="T728" s="175" t="s">
        <v>241</v>
      </c>
      <c r="U728" s="176">
        <v>0</v>
      </c>
      <c r="V728" s="175" t="s">
        <v>241</v>
      </c>
      <c r="W728" s="176">
        <v>0</v>
      </c>
      <c r="X728" s="175" t="s">
        <v>241</v>
      </c>
      <c r="Y728" s="176">
        <v>0</v>
      </c>
      <c r="Z728" s="175" t="s">
        <v>241</v>
      </c>
      <c r="AA728" s="176">
        <v>0</v>
      </c>
      <c r="AB728" s="175" t="s">
        <v>241</v>
      </c>
      <c r="AC728" s="176">
        <v>0</v>
      </c>
      <c r="AD728" s="175" t="s">
        <v>241</v>
      </c>
      <c r="AE728" s="176">
        <v>0</v>
      </c>
      <c r="AF728" s="175" t="s">
        <v>241</v>
      </c>
      <c r="AG728" s="176">
        <v>0</v>
      </c>
      <c r="AH728" s="175" t="s">
        <v>241</v>
      </c>
      <c r="AI728" s="176">
        <v>0</v>
      </c>
      <c r="AJ728" s="100">
        <v>0</v>
      </c>
      <c r="AK728" s="101">
        <v>0</v>
      </c>
      <c r="AL728" s="184">
        <v>0</v>
      </c>
      <c r="AM728" s="101">
        <v>0</v>
      </c>
    </row>
    <row r="729" spans="1:39" ht="12.75" hidden="1">
      <c r="A729" s="38" t="s">
        <v>15</v>
      </c>
      <c r="B729" s="1" t="s">
        <v>163</v>
      </c>
      <c r="C729" s="65" t="s">
        <v>147</v>
      </c>
      <c r="D729" s="175" t="s">
        <v>241</v>
      </c>
      <c r="E729" s="36">
        <v>0</v>
      </c>
      <c r="F729" s="175" t="s">
        <v>241</v>
      </c>
      <c r="G729" s="176">
        <v>0</v>
      </c>
      <c r="H729" s="175" t="s">
        <v>241</v>
      </c>
      <c r="I729" s="176">
        <v>0</v>
      </c>
      <c r="J729" s="175" t="s">
        <v>241</v>
      </c>
      <c r="K729" s="176">
        <v>0</v>
      </c>
      <c r="L729" s="175" t="s">
        <v>241</v>
      </c>
      <c r="M729" s="176">
        <v>0</v>
      </c>
      <c r="N729" s="175" t="s">
        <v>241</v>
      </c>
      <c r="O729" s="176">
        <v>0</v>
      </c>
      <c r="P729" s="175" t="s">
        <v>241</v>
      </c>
      <c r="Q729" s="176">
        <v>0</v>
      </c>
      <c r="R729" s="175" t="s">
        <v>241</v>
      </c>
      <c r="S729" s="176">
        <v>0</v>
      </c>
      <c r="T729" s="175" t="s">
        <v>241</v>
      </c>
      <c r="U729" s="176">
        <v>0</v>
      </c>
      <c r="V729" s="175" t="s">
        <v>241</v>
      </c>
      <c r="W729" s="176">
        <v>35</v>
      </c>
      <c r="X729" s="175" t="s">
        <v>241</v>
      </c>
      <c r="Y729" s="176">
        <v>0</v>
      </c>
      <c r="Z729" s="175" t="s">
        <v>241</v>
      </c>
      <c r="AA729" s="176">
        <v>0</v>
      </c>
      <c r="AB729" s="175" t="s">
        <v>238</v>
      </c>
      <c r="AC729" s="176" t="s">
        <v>480</v>
      </c>
      <c r="AD729" s="175" t="s">
        <v>241</v>
      </c>
      <c r="AE729" s="176">
        <v>0</v>
      </c>
      <c r="AF729" s="175" t="s">
        <v>241</v>
      </c>
      <c r="AG729" s="176" t="s">
        <v>20</v>
      </c>
      <c r="AH729" s="175" t="s">
        <v>241</v>
      </c>
      <c r="AI729" s="176">
        <v>0</v>
      </c>
      <c r="AJ729" s="100">
        <v>0</v>
      </c>
      <c r="AK729" s="101">
        <v>0</v>
      </c>
      <c r="AL729" s="184">
        <v>0</v>
      </c>
      <c r="AM729" s="101">
        <v>0</v>
      </c>
    </row>
    <row r="730" spans="1:39" ht="12.75" hidden="1">
      <c r="A730" s="39"/>
      <c r="B730" s="2"/>
      <c r="C730" s="66" t="s">
        <v>148</v>
      </c>
      <c r="D730" s="175" t="s">
        <v>241</v>
      </c>
      <c r="E730" s="36">
        <v>0</v>
      </c>
      <c r="F730" s="175" t="s">
        <v>241</v>
      </c>
      <c r="G730" s="176">
        <v>0</v>
      </c>
      <c r="H730" s="175" t="s">
        <v>241</v>
      </c>
      <c r="I730" s="176">
        <v>0</v>
      </c>
      <c r="J730" s="175" t="s">
        <v>241</v>
      </c>
      <c r="K730" s="176">
        <v>0</v>
      </c>
      <c r="L730" s="175" t="s">
        <v>241</v>
      </c>
      <c r="M730" s="176">
        <v>0</v>
      </c>
      <c r="N730" s="175" t="s">
        <v>241</v>
      </c>
      <c r="O730" s="176">
        <v>0</v>
      </c>
      <c r="P730" s="175" t="s">
        <v>241</v>
      </c>
      <c r="Q730" s="176">
        <v>0</v>
      </c>
      <c r="R730" s="175" t="s">
        <v>241</v>
      </c>
      <c r="S730" s="176">
        <v>0</v>
      </c>
      <c r="T730" s="175" t="s">
        <v>241</v>
      </c>
      <c r="U730" s="176">
        <v>0</v>
      </c>
      <c r="V730" s="175" t="s">
        <v>241</v>
      </c>
      <c r="W730" s="176">
        <v>3.134</v>
      </c>
      <c r="X730" s="175" t="s">
        <v>241</v>
      </c>
      <c r="Y730" s="176">
        <v>0</v>
      </c>
      <c r="Z730" s="175" t="s">
        <v>241</v>
      </c>
      <c r="AA730" s="176">
        <v>0</v>
      </c>
      <c r="AB730" s="175" t="s">
        <v>273</v>
      </c>
      <c r="AC730" s="176" t="s">
        <v>481</v>
      </c>
      <c r="AD730" s="175" t="s">
        <v>241</v>
      </c>
      <c r="AE730" s="176">
        <v>0</v>
      </c>
      <c r="AF730" s="175" t="s">
        <v>241</v>
      </c>
      <c r="AG730" s="176" t="s">
        <v>844</v>
      </c>
      <c r="AH730" s="175" t="s">
        <v>241</v>
      </c>
      <c r="AI730" s="176">
        <v>0</v>
      </c>
      <c r="AJ730" s="100">
        <v>0</v>
      </c>
      <c r="AK730" s="101">
        <v>0</v>
      </c>
      <c r="AL730" s="184">
        <v>0</v>
      </c>
      <c r="AM730" s="101">
        <v>0</v>
      </c>
    </row>
    <row r="731" spans="1:39" ht="12.75" hidden="1">
      <c r="A731" s="38" t="s">
        <v>16</v>
      </c>
      <c r="B731" s="1" t="s">
        <v>164</v>
      </c>
      <c r="C731" s="65" t="s">
        <v>147</v>
      </c>
      <c r="D731" s="175" t="s">
        <v>241</v>
      </c>
      <c r="E731" s="36">
        <v>0</v>
      </c>
      <c r="F731" s="175" t="s">
        <v>241</v>
      </c>
      <c r="G731" s="176">
        <v>0</v>
      </c>
      <c r="H731" s="175" t="s">
        <v>241</v>
      </c>
      <c r="I731" s="176">
        <v>0</v>
      </c>
      <c r="J731" s="175" t="s">
        <v>241</v>
      </c>
      <c r="K731" s="176">
        <v>0</v>
      </c>
      <c r="L731" s="175" t="s">
        <v>241</v>
      </c>
      <c r="M731" s="176">
        <v>0</v>
      </c>
      <c r="N731" s="175" t="s">
        <v>241</v>
      </c>
      <c r="O731" s="176">
        <v>0</v>
      </c>
      <c r="P731" s="175" t="s">
        <v>241</v>
      </c>
      <c r="Q731" s="176">
        <v>0</v>
      </c>
      <c r="R731" s="175" t="s">
        <v>241</v>
      </c>
      <c r="S731" s="176">
        <v>0</v>
      </c>
      <c r="T731" s="175" t="s">
        <v>241</v>
      </c>
      <c r="U731" s="176">
        <v>0</v>
      </c>
      <c r="V731" s="175" t="s">
        <v>241</v>
      </c>
      <c r="W731" s="176">
        <v>0</v>
      </c>
      <c r="X731" s="175" t="s">
        <v>241</v>
      </c>
      <c r="Y731" s="176">
        <v>1</v>
      </c>
      <c r="Z731" s="175" t="s">
        <v>241</v>
      </c>
      <c r="AA731" s="176">
        <v>0</v>
      </c>
      <c r="AB731" s="175" t="s">
        <v>241</v>
      </c>
      <c r="AC731" s="176" t="s">
        <v>486</v>
      </c>
      <c r="AD731" s="175" t="s">
        <v>241</v>
      </c>
      <c r="AE731" s="176">
        <v>0</v>
      </c>
      <c r="AF731" s="175" t="s">
        <v>241</v>
      </c>
      <c r="AG731" s="176" t="s">
        <v>183</v>
      </c>
      <c r="AH731" s="175" t="s">
        <v>241</v>
      </c>
      <c r="AI731" s="176">
        <v>0</v>
      </c>
      <c r="AJ731" s="100">
        <v>0</v>
      </c>
      <c r="AK731" s="101">
        <v>0</v>
      </c>
      <c r="AL731" s="184">
        <v>0</v>
      </c>
      <c r="AM731" s="101">
        <v>0</v>
      </c>
    </row>
    <row r="732" spans="1:39" ht="12.75" hidden="1">
      <c r="A732" s="39"/>
      <c r="B732" s="2"/>
      <c r="C732" s="66" t="s">
        <v>148</v>
      </c>
      <c r="D732" s="175" t="s">
        <v>241</v>
      </c>
      <c r="E732" s="36">
        <v>0</v>
      </c>
      <c r="F732" s="175" t="s">
        <v>241</v>
      </c>
      <c r="G732" s="176">
        <v>0</v>
      </c>
      <c r="H732" s="175" t="s">
        <v>241</v>
      </c>
      <c r="I732" s="176">
        <v>0</v>
      </c>
      <c r="J732" s="175" t="s">
        <v>241</v>
      </c>
      <c r="K732" s="176">
        <v>0</v>
      </c>
      <c r="L732" s="175" t="s">
        <v>241</v>
      </c>
      <c r="M732" s="176">
        <v>0</v>
      </c>
      <c r="N732" s="175" t="s">
        <v>241</v>
      </c>
      <c r="O732" s="176">
        <v>0</v>
      </c>
      <c r="P732" s="175" t="s">
        <v>241</v>
      </c>
      <c r="Q732" s="176">
        <v>0</v>
      </c>
      <c r="R732" s="175" t="s">
        <v>241</v>
      </c>
      <c r="S732" s="176">
        <v>0</v>
      </c>
      <c r="T732" s="175" t="s">
        <v>241</v>
      </c>
      <c r="U732" s="176">
        <v>0</v>
      </c>
      <c r="V732" s="175" t="s">
        <v>241</v>
      </c>
      <c r="W732" s="176">
        <v>0</v>
      </c>
      <c r="X732" s="175" t="s">
        <v>241</v>
      </c>
      <c r="Y732" s="176">
        <v>0.123</v>
      </c>
      <c r="Z732" s="175" t="s">
        <v>241</v>
      </c>
      <c r="AA732" s="176">
        <v>0</v>
      </c>
      <c r="AB732" s="175" t="s">
        <v>241</v>
      </c>
      <c r="AC732" s="176" t="s">
        <v>841</v>
      </c>
      <c r="AD732" s="175" t="s">
        <v>241</v>
      </c>
      <c r="AE732" s="176">
        <v>0</v>
      </c>
      <c r="AF732" s="175" t="s">
        <v>241</v>
      </c>
      <c r="AG732" s="176" t="s">
        <v>811</v>
      </c>
      <c r="AH732" s="175" t="s">
        <v>241</v>
      </c>
      <c r="AI732" s="176">
        <v>0</v>
      </c>
      <c r="AJ732" s="100">
        <v>0</v>
      </c>
      <c r="AK732" s="101">
        <v>0</v>
      </c>
      <c r="AL732" s="184">
        <v>0</v>
      </c>
      <c r="AM732" s="101">
        <v>0</v>
      </c>
    </row>
    <row r="733" spans="1:39" ht="12.75" hidden="1">
      <c r="A733" s="38" t="s">
        <v>17</v>
      </c>
      <c r="B733" s="1" t="s">
        <v>165</v>
      </c>
      <c r="C733" s="65" t="s">
        <v>162</v>
      </c>
      <c r="D733" s="175" t="s">
        <v>8</v>
      </c>
      <c r="E733" s="36">
        <v>0</v>
      </c>
      <c r="F733" s="175" t="s">
        <v>27</v>
      </c>
      <c r="G733" s="176">
        <v>0</v>
      </c>
      <c r="H733" s="175" t="s">
        <v>241</v>
      </c>
      <c r="I733" s="176">
        <v>0</v>
      </c>
      <c r="J733" s="175" t="s">
        <v>8</v>
      </c>
      <c r="K733" s="176">
        <v>7</v>
      </c>
      <c r="L733" s="175" t="s">
        <v>241</v>
      </c>
      <c r="M733" s="176" t="s">
        <v>9</v>
      </c>
      <c r="N733" s="175" t="s">
        <v>15</v>
      </c>
      <c r="O733" s="176">
        <v>11</v>
      </c>
      <c r="P733" s="175" t="s">
        <v>8</v>
      </c>
      <c r="Q733" s="176">
        <v>6</v>
      </c>
      <c r="R733" s="175" t="s">
        <v>241</v>
      </c>
      <c r="S733" s="176" t="s">
        <v>20</v>
      </c>
      <c r="T733" s="175" t="s">
        <v>241</v>
      </c>
      <c r="U733" s="176" t="s">
        <v>9</v>
      </c>
      <c r="V733" s="175" t="s">
        <v>241</v>
      </c>
      <c r="W733" s="176">
        <v>0</v>
      </c>
      <c r="X733" s="175" t="s">
        <v>241</v>
      </c>
      <c r="Y733" s="176">
        <v>0</v>
      </c>
      <c r="Z733" s="175" t="s">
        <v>241</v>
      </c>
      <c r="AA733" s="176">
        <v>0</v>
      </c>
      <c r="AB733" s="175" t="s">
        <v>241</v>
      </c>
      <c r="AC733" s="176">
        <v>0</v>
      </c>
      <c r="AD733" s="175" t="s">
        <v>9</v>
      </c>
      <c r="AE733" s="176" t="s">
        <v>9</v>
      </c>
      <c r="AF733" s="175" t="s">
        <v>241</v>
      </c>
      <c r="AG733" s="176">
        <v>0</v>
      </c>
      <c r="AH733" s="175" t="s">
        <v>241</v>
      </c>
      <c r="AI733" s="176">
        <v>0</v>
      </c>
      <c r="AJ733" s="100">
        <v>0</v>
      </c>
      <c r="AK733" s="101">
        <v>0</v>
      </c>
      <c r="AL733" s="184">
        <v>0</v>
      </c>
      <c r="AM733" s="101">
        <v>0</v>
      </c>
    </row>
    <row r="734" spans="1:39" ht="12.75" hidden="1">
      <c r="A734" s="39"/>
      <c r="B734" s="2"/>
      <c r="C734" s="66" t="s">
        <v>148</v>
      </c>
      <c r="D734" s="175" t="s">
        <v>309</v>
      </c>
      <c r="E734" s="36">
        <v>0</v>
      </c>
      <c r="F734" s="175" t="s">
        <v>288</v>
      </c>
      <c r="G734" s="176">
        <v>0</v>
      </c>
      <c r="H734" s="175" t="s">
        <v>241</v>
      </c>
      <c r="I734" s="176">
        <v>0</v>
      </c>
      <c r="J734" s="175" t="s">
        <v>255</v>
      </c>
      <c r="K734" s="176">
        <v>2.866</v>
      </c>
      <c r="L734" s="175" t="s">
        <v>241</v>
      </c>
      <c r="M734" s="176" t="s">
        <v>754</v>
      </c>
      <c r="N734" s="175" t="s">
        <v>290</v>
      </c>
      <c r="O734" s="176">
        <v>5.378</v>
      </c>
      <c r="P734" s="175" t="s">
        <v>255</v>
      </c>
      <c r="Q734" s="176">
        <v>2.091</v>
      </c>
      <c r="R734" s="175" t="s">
        <v>241</v>
      </c>
      <c r="S734" s="176" t="s">
        <v>759</v>
      </c>
      <c r="T734" s="175" t="s">
        <v>241</v>
      </c>
      <c r="U734" s="176" t="s">
        <v>754</v>
      </c>
      <c r="V734" s="175" t="s">
        <v>241</v>
      </c>
      <c r="W734" s="176">
        <v>0</v>
      </c>
      <c r="X734" s="175" t="s">
        <v>241</v>
      </c>
      <c r="Y734" s="176">
        <v>0</v>
      </c>
      <c r="Z734" s="175" t="s">
        <v>241</v>
      </c>
      <c r="AA734" s="176">
        <v>0</v>
      </c>
      <c r="AB734" s="175" t="s">
        <v>241</v>
      </c>
      <c r="AC734" s="176">
        <v>0</v>
      </c>
      <c r="AD734" s="175" t="s">
        <v>257</v>
      </c>
      <c r="AE734" s="176" t="s">
        <v>814</v>
      </c>
      <c r="AF734" s="175" t="s">
        <v>241</v>
      </c>
      <c r="AG734" s="176">
        <v>0</v>
      </c>
      <c r="AH734" s="175" t="s">
        <v>241</v>
      </c>
      <c r="AI734" s="176">
        <v>0</v>
      </c>
      <c r="AJ734" s="100">
        <v>0</v>
      </c>
      <c r="AK734" s="101">
        <v>0</v>
      </c>
      <c r="AL734" s="184">
        <v>0</v>
      </c>
      <c r="AM734" s="101">
        <v>0</v>
      </c>
    </row>
    <row r="735" spans="1:39" ht="12.75" hidden="1">
      <c r="A735" s="38" t="s">
        <v>18</v>
      </c>
      <c r="B735" s="1" t="s">
        <v>167</v>
      </c>
      <c r="C735" s="65" t="s">
        <v>166</v>
      </c>
      <c r="D735" s="175" t="s">
        <v>241</v>
      </c>
      <c r="E735" s="36">
        <v>0</v>
      </c>
      <c r="F735" s="175" t="s">
        <v>241</v>
      </c>
      <c r="G735" s="176">
        <v>4</v>
      </c>
      <c r="H735" s="175" t="s">
        <v>241</v>
      </c>
      <c r="I735" s="176">
        <v>0</v>
      </c>
      <c r="J735" s="175" t="s">
        <v>241</v>
      </c>
      <c r="K735" s="176">
        <v>0</v>
      </c>
      <c r="L735" s="175" t="s">
        <v>241</v>
      </c>
      <c r="M735" s="176" t="s">
        <v>18</v>
      </c>
      <c r="N735" s="175" t="s">
        <v>241</v>
      </c>
      <c r="O735" s="176" t="s">
        <v>8</v>
      </c>
      <c r="P735" s="175" t="s">
        <v>241</v>
      </c>
      <c r="Q735" s="176">
        <v>2</v>
      </c>
      <c r="R735" s="175" t="s">
        <v>241</v>
      </c>
      <c r="S735" s="176">
        <v>32</v>
      </c>
      <c r="T735" s="175" t="s">
        <v>241</v>
      </c>
      <c r="U735" s="176">
        <v>0</v>
      </c>
      <c r="V735" s="175" t="s">
        <v>241</v>
      </c>
      <c r="W735" s="176">
        <v>0</v>
      </c>
      <c r="X735" s="175" t="s">
        <v>241</v>
      </c>
      <c r="Y735" s="176">
        <v>5</v>
      </c>
      <c r="Z735" s="175" t="s">
        <v>241</v>
      </c>
      <c r="AA735" s="176" t="s">
        <v>33</v>
      </c>
      <c r="AB735" s="175" t="s">
        <v>241</v>
      </c>
      <c r="AC735" s="176">
        <v>1</v>
      </c>
      <c r="AD735" s="175" t="s">
        <v>241</v>
      </c>
      <c r="AE735" s="176" t="s">
        <v>15</v>
      </c>
      <c r="AF735" s="175" t="s">
        <v>241</v>
      </c>
      <c r="AG735" s="176" t="s">
        <v>9</v>
      </c>
      <c r="AH735" s="175" t="s">
        <v>20</v>
      </c>
      <c r="AI735" s="176" t="s">
        <v>515</v>
      </c>
      <c r="AJ735" s="100">
        <v>5</v>
      </c>
      <c r="AK735" s="176" t="s">
        <v>8</v>
      </c>
      <c r="AL735" s="184">
        <v>0</v>
      </c>
      <c r="AM735" s="101">
        <v>52</v>
      </c>
    </row>
    <row r="736" spans="1:39" ht="12.75" hidden="1">
      <c r="A736" s="39"/>
      <c r="B736" s="2"/>
      <c r="C736" s="66" t="s">
        <v>148</v>
      </c>
      <c r="D736" s="175" t="s">
        <v>241</v>
      </c>
      <c r="E736" s="36">
        <v>0</v>
      </c>
      <c r="F736" s="175" t="s">
        <v>241</v>
      </c>
      <c r="G736" s="176">
        <v>9.282</v>
      </c>
      <c r="H736" s="175" t="s">
        <v>241</v>
      </c>
      <c r="I736" s="176">
        <v>0</v>
      </c>
      <c r="J736" s="175" t="s">
        <v>241</v>
      </c>
      <c r="K736" s="176">
        <v>0</v>
      </c>
      <c r="L736" s="175" t="s">
        <v>241</v>
      </c>
      <c r="M736" s="176" t="s">
        <v>774</v>
      </c>
      <c r="N736" s="175" t="s">
        <v>241</v>
      </c>
      <c r="O736" s="176" t="s">
        <v>928</v>
      </c>
      <c r="P736" s="175" t="s">
        <v>241</v>
      </c>
      <c r="Q736" s="176">
        <v>0.393</v>
      </c>
      <c r="R736" s="175" t="s">
        <v>241</v>
      </c>
      <c r="S736" s="176">
        <v>17.739</v>
      </c>
      <c r="T736" s="175" t="s">
        <v>241</v>
      </c>
      <c r="U736" s="176">
        <v>0</v>
      </c>
      <c r="V736" s="175" t="s">
        <v>241</v>
      </c>
      <c r="W736" s="176">
        <v>0</v>
      </c>
      <c r="X736" s="175" t="s">
        <v>241</v>
      </c>
      <c r="Y736" s="176">
        <v>13.474</v>
      </c>
      <c r="Z736" s="175" t="s">
        <v>241</v>
      </c>
      <c r="AA736" s="176" t="s">
        <v>847</v>
      </c>
      <c r="AB736" s="175" t="s">
        <v>241</v>
      </c>
      <c r="AC736" s="176">
        <v>2.386</v>
      </c>
      <c r="AD736" s="175" t="s">
        <v>241</v>
      </c>
      <c r="AE736" s="176" t="s">
        <v>815</v>
      </c>
      <c r="AF736" s="175" t="s">
        <v>241</v>
      </c>
      <c r="AG736" s="176" t="s">
        <v>874</v>
      </c>
      <c r="AH736" s="175" t="s">
        <v>325</v>
      </c>
      <c r="AI736" s="176" t="s">
        <v>879</v>
      </c>
      <c r="AJ736" s="100">
        <v>3.225</v>
      </c>
      <c r="AK736" s="176" t="s">
        <v>800</v>
      </c>
      <c r="AL736" s="184">
        <v>0</v>
      </c>
      <c r="AM736" s="101">
        <v>12.564</v>
      </c>
    </row>
    <row r="737" spans="1:39" ht="12.75" hidden="1">
      <c r="A737" s="38" t="s">
        <v>19</v>
      </c>
      <c r="B737" s="1" t="s">
        <v>168</v>
      </c>
      <c r="C737" s="65" t="s">
        <v>162</v>
      </c>
      <c r="D737" s="175" t="s">
        <v>241</v>
      </c>
      <c r="E737" s="36" t="s">
        <v>27</v>
      </c>
      <c r="F737" s="175" t="s">
        <v>241</v>
      </c>
      <c r="G737" s="176">
        <v>1</v>
      </c>
      <c r="H737" s="175" t="s">
        <v>241</v>
      </c>
      <c r="I737" s="176">
        <v>1</v>
      </c>
      <c r="J737" s="175" t="s">
        <v>241</v>
      </c>
      <c r="K737" s="176">
        <v>0</v>
      </c>
      <c r="L737" s="175" t="s">
        <v>241</v>
      </c>
      <c r="M737" s="176" t="s">
        <v>14</v>
      </c>
      <c r="N737" s="175" t="s">
        <v>241</v>
      </c>
      <c r="O737" s="176">
        <v>0</v>
      </c>
      <c r="P737" s="175" t="s">
        <v>241</v>
      </c>
      <c r="Q737" s="176" t="s">
        <v>14</v>
      </c>
      <c r="R737" s="175" t="s">
        <v>241</v>
      </c>
      <c r="S737" s="176" t="s">
        <v>9</v>
      </c>
      <c r="T737" s="175" t="s">
        <v>241</v>
      </c>
      <c r="U737" s="176">
        <v>0</v>
      </c>
      <c r="V737" s="175" t="s">
        <v>241</v>
      </c>
      <c r="W737" s="176">
        <v>1</v>
      </c>
      <c r="X737" s="175" t="s">
        <v>8</v>
      </c>
      <c r="Y737" s="176">
        <v>1</v>
      </c>
      <c r="Z737" s="175" t="s">
        <v>338</v>
      </c>
      <c r="AA737" s="176" t="s">
        <v>8</v>
      </c>
      <c r="AB737" s="175" t="s">
        <v>241</v>
      </c>
      <c r="AC737" s="176">
        <v>0</v>
      </c>
      <c r="AD737" s="175" t="s">
        <v>241</v>
      </c>
      <c r="AE737" s="176">
        <v>0</v>
      </c>
      <c r="AF737" s="175" t="s">
        <v>241</v>
      </c>
      <c r="AG737" s="176" t="s">
        <v>411</v>
      </c>
      <c r="AH737" s="175" t="s">
        <v>346</v>
      </c>
      <c r="AI737" s="176" t="s">
        <v>19</v>
      </c>
      <c r="AJ737" s="100" t="s">
        <v>348</v>
      </c>
      <c r="AK737" s="101">
        <v>8</v>
      </c>
      <c r="AL737" s="184" t="s">
        <v>348</v>
      </c>
      <c r="AM737" s="101">
        <v>4</v>
      </c>
    </row>
    <row r="738" spans="1:39" ht="12.75" hidden="1">
      <c r="A738" s="39"/>
      <c r="B738" s="2"/>
      <c r="C738" s="66" t="s">
        <v>148</v>
      </c>
      <c r="D738" s="175" t="s">
        <v>241</v>
      </c>
      <c r="E738" s="36" t="s">
        <v>791</v>
      </c>
      <c r="F738" s="175" t="s">
        <v>241</v>
      </c>
      <c r="G738" s="176">
        <v>0.301</v>
      </c>
      <c r="H738" s="175" t="s">
        <v>241</v>
      </c>
      <c r="I738" s="176">
        <v>7.532</v>
      </c>
      <c r="J738" s="175" t="s">
        <v>241</v>
      </c>
      <c r="K738" s="176">
        <v>0</v>
      </c>
      <c r="L738" s="175" t="s">
        <v>241</v>
      </c>
      <c r="M738" s="176" t="s">
        <v>908</v>
      </c>
      <c r="N738" s="175" t="s">
        <v>241</v>
      </c>
      <c r="O738" s="176">
        <v>0</v>
      </c>
      <c r="P738" s="175" t="s">
        <v>241</v>
      </c>
      <c r="Q738" s="176" t="s">
        <v>764</v>
      </c>
      <c r="R738" s="175" t="s">
        <v>241</v>
      </c>
      <c r="S738" s="176" t="s">
        <v>760</v>
      </c>
      <c r="T738" s="175" t="s">
        <v>241</v>
      </c>
      <c r="U738" s="176">
        <v>0</v>
      </c>
      <c r="V738" s="175" t="s">
        <v>241</v>
      </c>
      <c r="W738" s="176">
        <v>7.484</v>
      </c>
      <c r="X738" s="175" t="s">
        <v>337</v>
      </c>
      <c r="Y738" s="176">
        <v>0.951</v>
      </c>
      <c r="Z738" s="175" t="s">
        <v>339</v>
      </c>
      <c r="AA738" s="176" t="s">
        <v>822</v>
      </c>
      <c r="AB738" s="175" t="s">
        <v>241</v>
      </c>
      <c r="AC738" s="176">
        <v>0</v>
      </c>
      <c r="AD738" s="175" t="s">
        <v>241</v>
      </c>
      <c r="AE738" s="176">
        <v>3.641</v>
      </c>
      <c r="AF738" s="175" t="s">
        <v>241</v>
      </c>
      <c r="AG738" s="176" t="s">
        <v>875</v>
      </c>
      <c r="AH738" s="175" t="s">
        <v>347</v>
      </c>
      <c r="AI738" s="176" t="s">
        <v>797</v>
      </c>
      <c r="AJ738" s="100">
        <v>30</v>
      </c>
      <c r="AK738" s="101">
        <v>34.092</v>
      </c>
      <c r="AL738" s="184">
        <v>30</v>
      </c>
      <c r="AM738" s="101">
        <v>24.917</v>
      </c>
    </row>
    <row r="739" spans="1:39" ht="12.75" hidden="1">
      <c r="A739" s="38" t="s">
        <v>20</v>
      </c>
      <c r="B739" s="1" t="s">
        <v>169</v>
      </c>
      <c r="C739" s="65" t="s">
        <v>162</v>
      </c>
      <c r="D739" s="175" t="s">
        <v>241</v>
      </c>
      <c r="E739" s="36">
        <v>0</v>
      </c>
      <c r="F739" s="175" t="s">
        <v>9</v>
      </c>
      <c r="G739" s="176" t="s">
        <v>9</v>
      </c>
      <c r="H739" s="175" t="s">
        <v>241</v>
      </c>
      <c r="I739" s="176">
        <v>0</v>
      </c>
      <c r="J739" s="175" t="s">
        <v>241</v>
      </c>
      <c r="K739" s="176">
        <v>0</v>
      </c>
      <c r="L739" s="175" t="s">
        <v>8</v>
      </c>
      <c r="M739" s="176" t="s">
        <v>8</v>
      </c>
      <c r="N739" s="175" t="s">
        <v>27</v>
      </c>
      <c r="O739" s="176" t="s">
        <v>525</v>
      </c>
      <c r="P739" s="175" t="s">
        <v>8</v>
      </c>
      <c r="Q739" s="176">
        <v>2</v>
      </c>
      <c r="R739" s="175" t="s">
        <v>241</v>
      </c>
      <c r="S739" s="176">
        <v>0</v>
      </c>
      <c r="T739" s="175" t="s">
        <v>241</v>
      </c>
      <c r="U739" s="176">
        <v>0</v>
      </c>
      <c r="V739" s="175" t="s">
        <v>241</v>
      </c>
      <c r="W739" s="176">
        <v>0</v>
      </c>
      <c r="X739" s="175">
        <v>1</v>
      </c>
      <c r="Y739" s="176">
        <v>1</v>
      </c>
      <c r="Z739" s="175">
        <v>2</v>
      </c>
      <c r="AA739" s="176">
        <v>3</v>
      </c>
      <c r="AB739" s="175" t="s">
        <v>241</v>
      </c>
      <c r="AC739" s="176">
        <v>0</v>
      </c>
      <c r="AD739" s="175" t="s">
        <v>241</v>
      </c>
      <c r="AE739" s="176">
        <v>0</v>
      </c>
      <c r="AF739" s="175">
        <v>1</v>
      </c>
      <c r="AG739" s="176">
        <v>0</v>
      </c>
      <c r="AH739" s="175" t="s">
        <v>241</v>
      </c>
      <c r="AI739" s="176">
        <v>0</v>
      </c>
      <c r="AJ739" s="100">
        <v>0</v>
      </c>
      <c r="AK739" s="101">
        <v>0</v>
      </c>
      <c r="AL739" s="184">
        <v>0</v>
      </c>
      <c r="AM739" s="101">
        <v>0</v>
      </c>
    </row>
    <row r="740" spans="1:39" ht="12.75" hidden="1">
      <c r="A740" s="39"/>
      <c r="B740" s="2"/>
      <c r="C740" s="66" t="s">
        <v>148</v>
      </c>
      <c r="D740" s="175" t="s">
        <v>241</v>
      </c>
      <c r="E740" s="36">
        <v>0</v>
      </c>
      <c r="F740" s="175" t="s">
        <v>311</v>
      </c>
      <c r="G740" s="176" t="s">
        <v>479</v>
      </c>
      <c r="H740" s="175" t="s">
        <v>241</v>
      </c>
      <c r="I740" s="176">
        <v>0</v>
      </c>
      <c r="J740" s="175" t="s">
        <v>241</v>
      </c>
      <c r="K740" s="176">
        <v>0</v>
      </c>
      <c r="L740" s="175" t="s">
        <v>409</v>
      </c>
      <c r="M740" s="176" t="s">
        <v>776</v>
      </c>
      <c r="N740" s="175" t="s">
        <v>313</v>
      </c>
      <c r="O740" s="176" t="s">
        <v>526</v>
      </c>
      <c r="P740" s="175" t="s">
        <v>314</v>
      </c>
      <c r="Q740" s="176">
        <v>196.435</v>
      </c>
      <c r="R740" s="175" t="s">
        <v>241</v>
      </c>
      <c r="S740" s="176">
        <v>0</v>
      </c>
      <c r="T740" s="175" t="s">
        <v>241</v>
      </c>
      <c r="U740" s="176">
        <v>0</v>
      </c>
      <c r="V740" s="175" t="s">
        <v>241</v>
      </c>
      <c r="W740" s="176">
        <v>0</v>
      </c>
      <c r="X740" s="175" t="s">
        <v>250</v>
      </c>
      <c r="Y740" s="176">
        <v>191.72</v>
      </c>
      <c r="Z740" s="175" t="s">
        <v>318</v>
      </c>
      <c r="AA740" s="176">
        <v>474.986</v>
      </c>
      <c r="AB740" s="175" t="s">
        <v>241</v>
      </c>
      <c r="AC740" s="176">
        <v>0</v>
      </c>
      <c r="AD740" s="175" t="s">
        <v>241</v>
      </c>
      <c r="AE740" s="176">
        <v>0</v>
      </c>
      <c r="AF740" s="175" t="s">
        <v>251</v>
      </c>
      <c r="AG740" s="176">
        <v>0</v>
      </c>
      <c r="AH740" s="175" t="s">
        <v>241</v>
      </c>
      <c r="AI740" s="176">
        <v>0</v>
      </c>
      <c r="AJ740" s="100">
        <v>0</v>
      </c>
      <c r="AK740" s="101">
        <v>0</v>
      </c>
      <c r="AL740" s="184">
        <v>0</v>
      </c>
      <c r="AM740" s="101">
        <v>0</v>
      </c>
    </row>
    <row r="741" spans="1:39" ht="12.75" hidden="1">
      <c r="A741" s="38" t="s">
        <v>21</v>
      </c>
      <c r="B741" s="1" t="s">
        <v>170</v>
      </c>
      <c r="C741" s="65" t="s">
        <v>162</v>
      </c>
      <c r="D741" s="175">
        <v>3</v>
      </c>
      <c r="E741" s="36">
        <v>2</v>
      </c>
      <c r="F741" s="175" t="s">
        <v>27</v>
      </c>
      <c r="G741" s="176">
        <v>1</v>
      </c>
      <c r="H741" s="175" t="s">
        <v>241</v>
      </c>
      <c r="I741" s="176">
        <v>0</v>
      </c>
      <c r="J741" s="175" t="s">
        <v>241</v>
      </c>
      <c r="K741" s="176">
        <v>0</v>
      </c>
      <c r="L741" s="175" t="s">
        <v>241</v>
      </c>
      <c r="M741" s="176">
        <v>0</v>
      </c>
      <c r="N741" s="175" t="s">
        <v>241</v>
      </c>
      <c r="O741" s="176">
        <v>3</v>
      </c>
      <c r="P741" s="175" t="s">
        <v>241</v>
      </c>
      <c r="Q741" s="176">
        <v>0</v>
      </c>
      <c r="R741" s="175" t="s">
        <v>241</v>
      </c>
      <c r="S741" s="176">
        <v>0</v>
      </c>
      <c r="T741" s="175" t="s">
        <v>241</v>
      </c>
      <c r="U741" s="176">
        <v>1</v>
      </c>
      <c r="V741" s="175" t="s">
        <v>241</v>
      </c>
      <c r="W741" s="176">
        <v>0</v>
      </c>
      <c r="X741" s="175" t="s">
        <v>241</v>
      </c>
      <c r="Y741" s="176">
        <v>0</v>
      </c>
      <c r="Z741" s="175" t="s">
        <v>241</v>
      </c>
      <c r="AA741" s="176">
        <v>0</v>
      </c>
      <c r="AB741" s="175" t="s">
        <v>241</v>
      </c>
      <c r="AC741" s="176">
        <v>0</v>
      </c>
      <c r="AD741" s="175" t="s">
        <v>241</v>
      </c>
      <c r="AE741" s="176">
        <v>0</v>
      </c>
      <c r="AF741" s="175" t="s">
        <v>241</v>
      </c>
      <c r="AG741" s="176">
        <v>0</v>
      </c>
      <c r="AH741" s="175">
        <v>1</v>
      </c>
      <c r="AI741" s="176">
        <v>2</v>
      </c>
      <c r="AJ741" s="100">
        <v>0</v>
      </c>
      <c r="AK741" s="101">
        <v>0</v>
      </c>
      <c r="AL741" s="184">
        <v>0</v>
      </c>
      <c r="AM741" s="101">
        <v>0</v>
      </c>
    </row>
    <row r="742" spans="1:39" ht="12.75" hidden="1">
      <c r="A742" s="39"/>
      <c r="B742" s="2" t="s">
        <v>171</v>
      </c>
      <c r="C742" s="66" t="s">
        <v>148</v>
      </c>
      <c r="D742" s="175" t="s">
        <v>310</v>
      </c>
      <c r="E742" s="36">
        <v>14.533</v>
      </c>
      <c r="F742" s="175" t="s">
        <v>312</v>
      </c>
      <c r="G742" s="176">
        <v>13.486</v>
      </c>
      <c r="H742" s="175" t="s">
        <v>241</v>
      </c>
      <c r="I742" s="176">
        <v>0</v>
      </c>
      <c r="J742" s="175" t="s">
        <v>241</v>
      </c>
      <c r="K742" s="176">
        <v>0</v>
      </c>
      <c r="L742" s="175" t="s">
        <v>241</v>
      </c>
      <c r="M742" s="176">
        <v>0</v>
      </c>
      <c r="N742" s="175" t="s">
        <v>241</v>
      </c>
      <c r="O742" s="176">
        <v>30.033</v>
      </c>
      <c r="P742" s="175" t="s">
        <v>241</v>
      </c>
      <c r="Q742" s="176">
        <v>0</v>
      </c>
      <c r="R742" s="175" t="s">
        <v>241</v>
      </c>
      <c r="S742" s="176">
        <v>0</v>
      </c>
      <c r="T742" s="175" t="s">
        <v>241</v>
      </c>
      <c r="U742" s="176">
        <v>38.074</v>
      </c>
      <c r="V742" s="175" t="s">
        <v>241</v>
      </c>
      <c r="W742" s="176">
        <v>0</v>
      </c>
      <c r="X742" s="175" t="s">
        <v>241</v>
      </c>
      <c r="Y742" s="176">
        <v>0</v>
      </c>
      <c r="Z742" s="175" t="s">
        <v>241</v>
      </c>
      <c r="AA742" s="176">
        <v>0</v>
      </c>
      <c r="AB742" s="175" t="s">
        <v>241</v>
      </c>
      <c r="AC742" s="176">
        <v>0</v>
      </c>
      <c r="AD742" s="175" t="s">
        <v>241</v>
      </c>
      <c r="AE742" s="176">
        <v>0</v>
      </c>
      <c r="AF742" s="175" t="s">
        <v>241</v>
      </c>
      <c r="AG742" s="176">
        <v>0</v>
      </c>
      <c r="AH742" s="175" t="s">
        <v>263</v>
      </c>
      <c r="AI742" s="176">
        <v>4.625</v>
      </c>
      <c r="AJ742" s="100">
        <v>0</v>
      </c>
      <c r="AK742" s="101">
        <v>0</v>
      </c>
      <c r="AL742" s="184">
        <v>0</v>
      </c>
      <c r="AM742" s="101">
        <v>0</v>
      </c>
    </row>
    <row r="743" spans="1:39" ht="12.75" hidden="1">
      <c r="A743" s="38" t="s">
        <v>22</v>
      </c>
      <c r="B743" s="1" t="s">
        <v>535</v>
      </c>
      <c r="C743" s="65" t="s">
        <v>147</v>
      </c>
      <c r="D743" s="175" t="s">
        <v>241</v>
      </c>
      <c r="E743" s="36">
        <v>0</v>
      </c>
      <c r="F743" s="175" t="s">
        <v>241</v>
      </c>
      <c r="G743" s="176">
        <v>0</v>
      </c>
      <c r="H743" s="175" t="s">
        <v>241</v>
      </c>
      <c r="I743" s="176">
        <v>0</v>
      </c>
      <c r="J743" s="175" t="s">
        <v>241</v>
      </c>
      <c r="K743" s="176">
        <v>0</v>
      </c>
      <c r="L743" s="175" t="s">
        <v>241</v>
      </c>
      <c r="M743" s="176">
        <v>0</v>
      </c>
      <c r="N743" s="175" t="s">
        <v>241</v>
      </c>
      <c r="O743" s="176">
        <v>0</v>
      </c>
      <c r="P743" s="175" t="s">
        <v>241</v>
      </c>
      <c r="Q743" s="176">
        <v>0</v>
      </c>
      <c r="R743" s="175" t="s">
        <v>241</v>
      </c>
      <c r="S743" s="176">
        <v>0</v>
      </c>
      <c r="T743" s="175" t="s">
        <v>241</v>
      </c>
      <c r="U743" s="176">
        <v>0</v>
      </c>
      <c r="V743" s="175" t="s">
        <v>241</v>
      </c>
      <c r="W743" s="176">
        <v>0</v>
      </c>
      <c r="X743" s="175" t="s">
        <v>241</v>
      </c>
      <c r="Y743" s="176">
        <v>0</v>
      </c>
      <c r="Z743" s="175" t="s">
        <v>241</v>
      </c>
      <c r="AA743" s="176">
        <v>0</v>
      </c>
      <c r="AB743" s="175" t="s">
        <v>241</v>
      </c>
      <c r="AC743" s="176">
        <v>0</v>
      </c>
      <c r="AD743" s="175" t="s">
        <v>241</v>
      </c>
      <c r="AE743" s="176">
        <v>0</v>
      </c>
      <c r="AF743" s="175" t="s">
        <v>241</v>
      </c>
      <c r="AG743" s="176">
        <v>0</v>
      </c>
      <c r="AH743" s="175" t="s">
        <v>241</v>
      </c>
      <c r="AI743" s="176">
        <v>0</v>
      </c>
      <c r="AJ743" s="100">
        <v>0</v>
      </c>
      <c r="AK743" s="101">
        <v>0</v>
      </c>
      <c r="AL743" s="184">
        <v>0</v>
      </c>
      <c r="AM743" s="101">
        <v>5</v>
      </c>
    </row>
    <row r="744" spans="1:39" ht="12.75" hidden="1">
      <c r="A744" s="39"/>
      <c r="B744" s="2" t="s">
        <v>300</v>
      </c>
      <c r="C744" s="66" t="s">
        <v>148</v>
      </c>
      <c r="D744" s="175" t="s">
        <v>241</v>
      </c>
      <c r="E744" s="36">
        <v>0</v>
      </c>
      <c r="F744" s="175" t="s">
        <v>241</v>
      </c>
      <c r="G744" s="176">
        <v>0</v>
      </c>
      <c r="H744" s="175" t="s">
        <v>241</v>
      </c>
      <c r="I744" s="176">
        <v>0</v>
      </c>
      <c r="J744" s="175" t="s">
        <v>241</v>
      </c>
      <c r="K744" s="176">
        <v>0</v>
      </c>
      <c r="L744" s="175" t="s">
        <v>241</v>
      </c>
      <c r="M744" s="176">
        <v>0</v>
      </c>
      <c r="N744" s="175" t="s">
        <v>241</v>
      </c>
      <c r="O744" s="176">
        <v>0</v>
      </c>
      <c r="P744" s="175" t="s">
        <v>241</v>
      </c>
      <c r="Q744" s="176">
        <v>0</v>
      </c>
      <c r="R744" s="175" t="s">
        <v>241</v>
      </c>
      <c r="S744" s="176">
        <v>0</v>
      </c>
      <c r="T744" s="175" t="s">
        <v>241</v>
      </c>
      <c r="U744" s="176">
        <v>0</v>
      </c>
      <c r="V744" s="175" t="s">
        <v>241</v>
      </c>
      <c r="W744" s="176">
        <v>0</v>
      </c>
      <c r="X744" s="175" t="s">
        <v>241</v>
      </c>
      <c r="Y744" s="176">
        <v>0</v>
      </c>
      <c r="Z744" s="175" t="s">
        <v>241</v>
      </c>
      <c r="AA744" s="176">
        <v>0</v>
      </c>
      <c r="AB744" s="175" t="s">
        <v>241</v>
      </c>
      <c r="AC744" s="176">
        <v>0</v>
      </c>
      <c r="AD744" s="175" t="s">
        <v>241</v>
      </c>
      <c r="AE744" s="176">
        <v>0</v>
      </c>
      <c r="AF744" s="175" t="s">
        <v>241</v>
      </c>
      <c r="AG744" s="176">
        <v>0</v>
      </c>
      <c r="AH744" s="175" t="s">
        <v>241</v>
      </c>
      <c r="AI744" s="176">
        <v>0</v>
      </c>
      <c r="AJ744" s="100">
        <v>0</v>
      </c>
      <c r="AK744" s="101">
        <v>0</v>
      </c>
      <c r="AL744" s="184">
        <v>0</v>
      </c>
      <c r="AM744" s="101">
        <v>2.504</v>
      </c>
    </row>
    <row r="745" spans="1:39" ht="12.75" hidden="1">
      <c r="A745" s="38" t="s">
        <v>23</v>
      </c>
      <c r="B745" s="1" t="s">
        <v>531</v>
      </c>
      <c r="C745" s="65" t="s">
        <v>5</v>
      </c>
      <c r="D745" s="175" t="s">
        <v>241</v>
      </c>
      <c r="E745" s="36">
        <v>0</v>
      </c>
      <c r="F745" s="175" t="s">
        <v>241</v>
      </c>
      <c r="G745" s="176" t="s">
        <v>19</v>
      </c>
      <c r="H745" s="175" t="s">
        <v>241</v>
      </c>
      <c r="I745" s="176">
        <v>0</v>
      </c>
      <c r="J745" s="175" t="s">
        <v>241</v>
      </c>
      <c r="K745" s="176">
        <v>0</v>
      </c>
      <c r="L745" s="175" t="s">
        <v>241</v>
      </c>
      <c r="M745" s="176" t="s">
        <v>196</v>
      </c>
      <c r="N745" s="175" t="s">
        <v>241</v>
      </c>
      <c r="O745" s="176">
        <v>6</v>
      </c>
      <c r="P745" s="175" t="s">
        <v>241</v>
      </c>
      <c r="Q745" s="176" t="s">
        <v>765</v>
      </c>
      <c r="R745" s="175" t="s">
        <v>241</v>
      </c>
      <c r="S745" s="176" t="s">
        <v>931</v>
      </c>
      <c r="T745" s="175" t="s">
        <v>241</v>
      </c>
      <c r="U745" s="176" t="s">
        <v>934</v>
      </c>
      <c r="V745" s="175" t="s">
        <v>241</v>
      </c>
      <c r="W745" s="176">
        <v>6</v>
      </c>
      <c r="X745" s="175" t="s">
        <v>241</v>
      </c>
      <c r="Y745" s="176" t="s">
        <v>9</v>
      </c>
      <c r="Z745" s="175" t="s">
        <v>227</v>
      </c>
      <c r="AA745" s="176">
        <v>3</v>
      </c>
      <c r="AB745" s="175" t="s">
        <v>241</v>
      </c>
      <c r="AC745" s="176">
        <v>0.5</v>
      </c>
      <c r="AD745" s="175" t="s">
        <v>227</v>
      </c>
      <c r="AE745" s="176">
        <v>60</v>
      </c>
      <c r="AF745" s="175" t="s">
        <v>241</v>
      </c>
      <c r="AG745" s="176">
        <v>0</v>
      </c>
      <c r="AH745" s="175" t="s">
        <v>20</v>
      </c>
      <c r="AI745" s="176" t="s">
        <v>16</v>
      </c>
      <c r="AJ745" s="175" t="s">
        <v>20</v>
      </c>
      <c r="AK745" s="176" t="s">
        <v>497</v>
      </c>
      <c r="AL745" s="184">
        <v>0</v>
      </c>
      <c r="AM745" s="101">
        <v>26</v>
      </c>
    </row>
    <row r="746" spans="1:39" ht="12.75" hidden="1">
      <c r="A746" s="39"/>
      <c r="B746" s="2" t="s">
        <v>533</v>
      </c>
      <c r="C746" s="66" t="s">
        <v>148</v>
      </c>
      <c r="D746" s="175" t="s">
        <v>241</v>
      </c>
      <c r="E746" s="36">
        <v>0</v>
      </c>
      <c r="F746" s="175" t="s">
        <v>241</v>
      </c>
      <c r="G746" s="176" t="s">
        <v>789</v>
      </c>
      <c r="H746" s="175" t="s">
        <v>241</v>
      </c>
      <c r="I746" s="176">
        <v>0</v>
      </c>
      <c r="J746" s="175" t="s">
        <v>241</v>
      </c>
      <c r="K746" s="176">
        <v>0</v>
      </c>
      <c r="L746" s="175" t="s">
        <v>241</v>
      </c>
      <c r="M746" s="176" t="s">
        <v>777</v>
      </c>
      <c r="N746" s="175" t="s">
        <v>241</v>
      </c>
      <c r="O746" s="176">
        <v>3.403</v>
      </c>
      <c r="P746" s="175" t="s">
        <v>241</v>
      </c>
      <c r="Q746" s="176" t="s">
        <v>766</v>
      </c>
      <c r="R746" s="175" t="s">
        <v>241</v>
      </c>
      <c r="S746" s="176" t="s">
        <v>932</v>
      </c>
      <c r="T746" s="175" t="s">
        <v>241</v>
      </c>
      <c r="U746" s="176" t="s">
        <v>935</v>
      </c>
      <c r="V746" s="175" t="s">
        <v>241</v>
      </c>
      <c r="W746" s="176">
        <v>24.678</v>
      </c>
      <c r="X746" s="175" t="s">
        <v>241</v>
      </c>
      <c r="Y746" s="176" t="s">
        <v>846</v>
      </c>
      <c r="Z746" s="175" t="s">
        <v>279</v>
      </c>
      <c r="AA746" s="176">
        <v>3.731</v>
      </c>
      <c r="AB746" s="175" t="s">
        <v>241</v>
      </c>
      <c r="AC746" s="176">
        <v>0.748</v>
      </c>
      <c r="AD746" s="175" t="s">
        <v>279</v>
      </c>
      <c r="AE746" s="176">
        <v>22.04</v>
      </c>
      <c r="AF746" s="175" t="s">
        <v>241</v>
      </c>
      <c r="AG746" s="176">
        <v>0</v>
      </c>
      <c r="AH746" s="175" t="s">
        <v>262</v>
      </c>
      <c r="AI746" s="176" t="s">
        <v>498</v>
      </c>
      <c r="AJ746" s="175" t="s">
        <v>262</v>
      </c>
      <c r="AK746" s="176" t="s">
        <v>498</v>
      </c>
      <c r="AL746" s="184">
        <v>0</v>
      </c>
      <c r="AM746" s="101">
        <v>9.879</v>
      </c>
    </row>
    <row r="747" spans="1:39" ht="12.75" hidden="1">
      <c r="A747" s="38" t="s">
        <v>24</v>
      </c>
      <c r="B747" s="1" t="s">
        <v>202</v>
      </c>
      <c r="C747" s="65" t="s">
        <v>162</v>
      </c>
      <c r="D747" s="175" t="s">
        <v>241</v>
      </c>
      <c r="E747" s="36">
        <v>0</v>
      </c>
      <c r="F747" s="175" t="s">
        <v>241</v>
      </c>
      <c r="G747" s="176">
        <v>0</v>
      </c>
      <c r="H747" s="175" t="s">
        <v>241</v>
      </c>
      <c r="I747" s="176">
        <v>0</v>
      </c>
      <c r="J747" s="175" t="s">
        <v>241</v>
      </c>
      <c r="K747" s="176">
        <v>0</v>
      </c>
      <c r="L747" s="175" t="s">
        <v>241</v>
      </c>
      <c r="M747" s="176">
        <v>0</v>
      </c>
      <c r="N747" s="175" t="s">
        <v>241</v>
      </c>
      <c r="O747" s="176">
        <v>0</v>
      </c>
      <c r="P747" s="175" t="s">
        <v>241</v>
      </c>
      <c r="Q747" s="176">
        <v>0</v>
      </c>
      <c r="R747" s="175" t="s">
        <v>241</v>
      </c>
      <c r="S747" s="176">
        <v>0</v>
      </c>
      <c r="T747" s="175" t="s">
        <v>241</v>
      </c>
      <c r="U747" s="176">
        <v>0</v>
      </c>
      <c r="V747" s="175" t="s">
        <v>15</v>
      </c>
      <c r="W747" s="176">
        <v>0</v>
      </c>
      <c r="X747" s="175" t="s">
        <v>241</v>
      </c>
      <c r="Y747" s="176">
        <v>0</v>
      </c>
      <c r="Z747" s="175" t="s">
        <v>241</v>
      </c>
      <c r="AA747" s="176">
        <v>0</v>
      </c>
      <c r="AB747" s="175" t="s">
        <v>185</v>
      </c>
      <c r="AC747" s="176" t="s">
        <v>8</v>
      </c>
      <c r="AD747" s="175" t="s">
        <v>241</v>
      </c>
      <c r="AE747" s="176">
        <v>0</v>
      </c>
      <c r="AF747" s="175" t="s">
        <v>241</v>
      </c>
      <c r="AG747" s="176">
        <v>0</v>
      </c>
      <c r="AH747" s="175" t="s">
        <v>241</v>
      </c>
      <c r="AI747" s="176">
        <v>0</v>
      </c>
      <c r="AJ747" s="100">
        <v>16</v>
      </c>
      <c r="AK747" s="101">
        <v>16</v>
      </c>
      <c r="AL747" s="184">
        <v>14</v>
      </c>
      <c r="AM747" s="101">
        <v>18</v>
      </c>
    </row>
    <row r="748" spans="1:39" ht="12.75" hidden="1">
      <c r="A748" s="39"/>
      <c r="B748" s="2" t="s">
        <v>175</v>
      </c>
      <c r="C748" s="66" t="s">
        <v>148</v>
      </c>
      <c r="D748" s="175" t="s">
        <v>241</v>
      </c>
      <c r="E748" s="36">
        <v>0</v>
      </c>
      <c r="F748" s="175" t="s">
        <v>241</v>
      </c>
      <c r="G748" s="176">
        <v>0</v>
      </c>
      <c r="H748" s="175" t="s">
        <v>241</v>
      </c>
      <c r="I748" s="176">
        <v>0</v>
      </c>
      <c r="J748" s="175" t="s">
        <v>241</v>
      </c>
      <c r="K748" s="176">
        <v>0</v>
      </c>
      <c r="L748" s="175" t="s">
        <v>241</v>
      </c>
      <c r="M748" s="176">
        <v>0</v>
      </c>
      <c r="N748" s="175" t="s">
        <v>241</v>
      </c>
      <c r="O748" s="176">
        <v>0</v>
      </c>
      <c r="P748" s="175" t="s">
        <v>241</v>
      </c>
      <c r="Q748" s="176">
        <v>0</v>
      </c>
      <c r="R748" s="175" t="s">
        <v>241</v>
      </c>
      <c r="S748" s="176">
        <v>0</v>
      </c>
      <c r="T748" s="175" t="s">
        <v>241</v>
      </c>
      <c r="U748" s="176">
        <v>0</v>
      </c>
      <c r="V748" s="175" t="s">
        <v>262</v>
      </c>
      <c r="W748" s="176">
        <v>0</v>
      </c>
      <c r="X748" s="175" t="s">
        <v>241</v>
      </c>
      <c r="Y748" s="176">
        <v>0</v>
      </c>
      <c r="Z748" s="175" t="s">
        <v>241</v>
      </c>
      <c r="AA748" s="176">
        <v>0</v>
      </c>
      <c r="AB748" s="175" t="s">
        <v>333</v>
      </c>
      <c r="AC748" s="176" t="s">
        <v>534</v>
      </c>
      <c r="AD748" s="175" t="s">
        <v>241</v>
      </c>
      <c r="AE748" s="176">
        <v>0</v>
      </c>
      <c r="AF748" s="175" t="s">
        <v>241</v>
      </c>
      <c r="AG748" s="176">
        <v>0</v>
      </c>
      <c r="AH748" s="175" t="s">
        <v>241</v>
      </c>
      <c r="AI748" s="176">
        <v>0</v>
      </c>
      <c r="AJ748" s="175" t="s">
        <v>331</v>
      </c>
      <c r="AK748" s="176" t="s">
        <v>490</v>
      </c>
      <c r="AL748" s="178" t="s">
        <v>332</v>
      </c>
      <c r="AM748" s="176" t="s">
        <v>806</v>
      </c>
    </row>
    <row r="749" spans="1:39" ht="12.75" hidden="1">
      <c r="A749" s="38" t="s">
        <v>33</v>
      </c>
      <c r="B749" s="1" t="s">
        <v>176</v>
      </c>
      <c r="C749" s="65" t="s">
        <v>177</v>
      </c>
      <c r="D749" s="175" t="s">
        <v>241</v>
      </c>
      <c r="E749" s="36">
        <v>0</v>
      </c>
      <c r="F749" s="175" t="s">
        <v>241</v>
      </c>
      <c r="G749" s="176">
        <v>0</v>
      </c>
      <c r="H749" s="175" t="s">
        <v>241</v>
      </c>
      <c r="I749" s="176">
        <v>0</v>
      </c>
      <c r="J749" s="175" t="s">
        <v>241</v>
      </c>
      <c r="K749" s="176">
        <v>0</v>
      </c>
      <c r="L749" s="175" t="s">
        <v>241</v>
      </c>
      <c r="M749" s="176">
        <v>0</v>
      </c>
      <c r="N749" s="175" t="s">
        <v>241</v>
      </c>
      <c r="O749" s="176" t="s">
        <v>241</v>
      </c>
      <c r="P749" s="175" t="s">
        <v>241</v>
      </c>
      <c r="Q749" s="176">
        <v>0</v>
      </c>
      <c r="R749" s="175" t="s">
        <v>241</v>
      </c>
      <c r="S749" s="176">
        <v>0</v>
      </c>
      <c r="T749" s="175" t="s">
        <v>241</v>
      </c>
      <c r="U749" s="176">
        <v>0</v>
      </c>
      <c r="V749" s="175" t="s">
        <v>241</v>
      </c>
      <c r="W749" s="176">
        <v>0</v>
      </c>
      <c r="X749" s="175" t="s">
        <v>241</v>
      </c>
      <c r="Y749" s="176">
        <v>0</v>
      </c>
      <c r="Z749" s="175">
        <v>10</v>
      </c>
      <c r="AA749" s="176">
        <v>0</v>
      </c>
      <c r="AB749" s="175" t="s">
        <v>241</v>
      </c>
      <c r="AC749" s="176" t="s">
        <v>519</v>
      </c>
      <c r="AD749" s="175" t="s">
        <v>241</v>
      </c>
      <c r="AE749" s="176">
        <v>0</v>
      </c>
      <c r="AF749" s="175" t="s">
        <v>241</v>
      </c>
      <c r="AG749" s="176">
        <v>0</v>
      </c>
      <c r="AH749" s="175">
        <v>10</v>
      </c>
      <c r="AI749" s="176">
        <v>0</v>
      </c>
      <c r="AJ749" s="175">
        <v>10</v>
      </c>
      <c r="AK749" s="176" t="s">
        <v>20</v>
      </c>
      <c r="AL749" s="178">
        <v>10</v>
      </c>
      <c r="AM749" s="176">
        <v>4</v>
      </c>
    </row>
    <row r="750" spans="1:39" ht="12.75" hidden="1">
      <c r="A750" s="39"/>
      <c r="B750" s="2"/>
      <c r="C750" s="66" t="s">
        <v>148</v>
      </c>
      <c r="D750" s="175" t="s">
        <v>241</v>
      </c>
      <c r="E750" s="36">
        <v>0</v>
      </c>
      <c r="F750" s="175" t="s">
        <v>241</v>
      </c>
      <c r="G750" s="176">
        <v>0</v>
      </c>
      <c r="H750" s="175" t="s">
        <v>241</v>
      </c>
      <c r="I750" s="176">
        <v>0</v>
      </c>
      <c r="J750" s="175" t="s">
        <v>241</v>
      </c>
      <c r="K750" s="176">
        <v>0</v>
      </c>
      <c r="L750" s="175" t="s">
        <v>241</v>
      </c>
      <c r="M750" s="176">
        <v>0</v>
      </c>
      <c r="N750" s="175" t="s">
        <v>241</v>
      </c>
      <c r="O750" s="176">
        <v>0</v>
      </c>
      <c r="P750" s="175" t="s">
        <v>241</v>
      </c>
      <c r="Q750" s="176">
        <v>0</v>
      </c>
      <c r="R750" s="175" t="s">
        <v>241</v>
      </c>
      <c r="S750" s="176">
        <v>0</v>
      </c>
      <c r="T750" s="175" t="s">
        <v>241</v>
      </c>
      <c r="U750" s="176">
        <v>0</v>
      </c>
      <c r="V750" s="175" t="s">
        <v>241</v>
      </c>
      <c r="W750" s="176">
        <v>1.744</v>
      </c>
      <c r="X750" s="175" t="s">
        <v>241</v>
      </c>
      <c r="Y750" s="176">
        <v>0</v>
      </c>
      <c r="Z750" s="175" t="s">
        <v>319</v>
      </c>
      <c r="AA750" s="176">
        <v>0</v>
      </c>
      <c r="AB750" s="175" t="s">
        <v>241</v>
      </c>
      <c r="AC750" s="176">
        <v>0.408</v>
      </c>
      <c r="AD750" s="175" t="s">
        <v>241</v>
      </c>
      <c r="AE750" s="176">
        <v>0</v>
      </c>
      <c r="AF750" s="175" t="s">
        <v>241</v>
      </c>
      <c r="AG750" s="176">
        <v>0.281</v>
      </c>
      <c r="AH750" s="175" t="s">
        <v>326</v>
      </c>
      <c r="AI750" s="176">
        <v>0</v>
      </c>
      <c r="AJ750" s="175" t="s">
        <v>326</v>
      </c>
      <c r="AK750" s="176" t="s">
        <v>801</v>
      </c>
      <c r="AL750" s="178" t="s">
        <v>326</v>
      </c>
      <c r="AM750" s="176">
        <v>3.79</v>
      </c>
    </row>
    <row r="751" spans="1:39" ht="12.75" hidden="1">
      <c r="A751" s="38" t="s">
        <v>178</v>
      </c>
      <c r="B751" s="1" t="s">
        <v>179</v>
      </c>
      <c r="C751" s="65" t="s">
        <v>177</v>
      </c>
      <c r="D751" s="175" t="s">
        <v>241</v>
      </c>
      <c r="E751" s="36">
        <v>2.5</v>
      </c>
      <c r="F751" s="175" t="s">
        <v>241</v>
      </c>
      <c r="G751" s="176" t="s">
        <v>499</v>
      </c>
      <c r="H751" s="175" t="s">
        <v>241</v>
      </c>
      <c r="I751" s="176">
        <v>4</v>
      </c>
      <c r="J751" s="175" t="s">
        <v>241</v>
      </c>
      <c r="K751" s="176">
        <v>5</v>
      </c>
      <c r="L751" s="175" t="s">
        <v>241</v>
      </c>
      <c r="M751" s="176">
        <v>0</v>
      </c>
      <c r="N751" s="175" t="s">
        <v>241</v>
      </c>
      <c r="O751" s="176" t="s">
        <v>184</v>
      </c>
      <c r="P751" s="175" t="s">
        <v>241</v>
      </c>
      <c r="Q751" s="176">
        <v>3</v>
      </c>
      <c r="R751" s="175" t="s">
        <v>241</v>
      </c>
      <c r="S751" s="176">
        <v>2.5</v>
      </c>
      <c r="T751" s="175" t="s">
        <v>181</v>
      </c>
      <c r="U751" s="176">
        <v>28</v>
      </c>
      <c r="V751" s="175" t="s">
        <v>241</v>
      </c>
      <c r="W751" s="176">
        <v>10</v>
      </c>
      <c r="X751" s="175" t="s">
        <v>241</v>
      </c>
      <c r="Y751" s="176">
        <v>4</v>
      </c>
      <c r="Z751" s="175" t="s">
        <v>241</v>
      </c>
      <c r="AA751" s="176">
        <v>10</v>
      </c>
      <c r="AB751" s="175" t="s">
        <v>241</v>
      </c>
      <c r="AC751" s="176" t="s">
        <v>818</v>
      </c>
      <c r="AD751" s="175" t="s">
        <v>241</v>
      </c>
      <c r="AE751" s="176" t="s">
        <v>33</v>
      </c>
      <c r="AF751" s="175" t="s">
        <v>241</v>
      </c>
      <c r="AG751" s="176">
        <v>0.4</v>
      </c>
      <c r="AH751" s="175" t="s">
        <v>241</v>
      </c>
      <c r="AI751" s="176">
        <v>2</v>
      </c>
      <c r="AJ751" s="100">
        <v>0</v>
      </c>
      <c r="AK751" s="101">
        <v>3</v>
      </c>
      <c r="AL751" s="184">
        <v>0</v>
      </c>
      <c r="AM751" s="101">
        <v>1</v>
      </c>
    </row>
    <row r="752" spans="1:39" ht="12.75" hidden="1">
      <c r="A752" s="39"/>
      <c r="B752" s="2"/>
      <c r="C752" s="66" t="s">
        <v>148</v>
      </c>
      <c r="D752" s="175" t="s">
        <v>241</v>
      </c>
      <c r="E752" s="36">
        <v>1.625</v>
      </c>
      <c r="F752" s="175" t="s">
        <v>241</v>
      </c>
      <c r="G752" s="176" t="s">
        <v>786</v>
      </c>
      <c r="H752" s="175" t="s">
        <v>241</v>
      </c>
      <c r="I752" s="176">
        <v>1.897</v>
      </c>
      <c r="J752" s="175" t="s">
        <v>241</v>
      </c>
      <c r="K752" s="176">
        <v>4.02</v>
      </c>
      <c r="L752" s="175" t="s">
        <v>241</v>
      </c>
      <c r="M752" s="176">
        <v>0</v>
      </c>
      <c r="N752" s="175" t="s">
        <v>241</v>
      </c>
      <c r="O752" s="176" t="s">
        <v>541</v>
      </c>
      <c r="P752" s="175" t="s">
        <v>241</v>
      </c>
      <c r="Q752" s="176">
        <v>1.922</v>
      </c>
      <c r="R752" s="175" t="s">
        <v>241</v>
      </c>
      <c r="S752" s="176">
        <v>1.779</v>
      </c>
      <c r="T752" s="175" t="s">
        <v>315</v>
      </c>
      <c r="U752" s="176">
        <v>14.658</v>
      </c>
      <c r="V752" s="175" t="s">
        <v>241</v>
      </c>
      <c r="W752" s="176">
        <v>6.058</v>
      </c>
      <c r="X752" s="175" t="s">
        <v>241</v>
      </c>
      <c r="Y752" s="176">
        <v>3.389</v>
      </c>
      <c r="Z752" s="175" t="s">
        <v>241</v>
      </c>
      <c r="AA752" s="176">
        <v>7.542</v>
      </c>
      <c r="AB752" s="175" t="s">
        <v>241</v>
      </c>
      <c r="AC752" s="176" t="s">
        <v>540</v>
      </c>
      <c r="AD752" s="175" t="s">
        <v>241</v>
      </c>
      <c r="AE752" s="176" t="s">
        <v>886</v>
      </c>
      <c r="AF752" s="175" t="s">
        <v>241</v>
      </c>
      <c r="AG752" s="176">
        <v>0.8320000000000001</v>
      </c>
      <c r="AH752" s="175" t="s">
        <v>241</v>
      </c>
      <c r="AI752" s="176">
        <v>2.353</v>
      </c>
      <c r="AJ752" s="100">
        <v>0</v>
      </c>
      <c r="AK752" s="101">
        <v>2.283</v>
      </c>
      <c r="AL752" s="184">
        <v>0</v>
      </c>
      <c r="AM752" s="101">
        <v>1.527</v>
      </c>
    </row>
    <row r="753" spans="1:39" ht="12.75" hidden="1">
      <c r="A753" s="38" t="s">
        <v>181</v>
      </c>
      <c r="B753" s="1" t="s">
        <v>180</v>
      </c>
      <c r="C753" s="65" t="s">
        <v>177</v>
      </c>
      <c r="D753" s="241" t="s">
        <v>22</v>
      </c>
      <c r="E753" s="36" t="s">
        <v>708</v>
      </c>
      <c r="F753" s="175" t="s">
        <v>241</v>
      </c>
      <c r="G753" s="176" t="s">
        <v>501</v>
      </c>
      <c r="H753" s="175">
        <v>18</v>
      </c>
      <c r="I753" s="176">
        <v>9</v>
      </c>
      <c r="J753" s="175" t="s">
        <v>241</v>
      </c>
      <c r="K753" s="176" t="s">
        <v>904</v>
      </c>
      <c r="L753" s="175" t="s">
        <v>241</v>
      </c>
      <c r="M753" s="176">
        <v>0.3</v>
      </c>
      <c r="N753" s="175" t="s">
        <v>241</v>
      </c>
      <c r="O753" s="176">
        <v>2.3</v>
      </c>
      <c r="P753" s="175">
        <v>5</v>
      </c>
      <c r="Q753" s="176">
        <v>0</v>
      </c>
      <c r="R753" s="175" t="s">
        <v>241</v>
      </c>
      <c r="S753" s="176">
        <v>0.2</v>
      </c>
      <c r="T753" s="175" t="s">
        <v>241</v>
      </c>
      <c r="U753" s="176">
        <v>3</v>
      </c>
      <c r="V753" s="175">
        <v>3</v>
      </c>
      <c r="W753" s="176" t="s">
        <v>22</v>
      </c>
      <c r="X753" s="175">
        <v>12</v>
      </c>
      <c r="Y753" s="176">
        <v>3.1</v>
      </c>
      <c r="Z753" s="175" t="s">
        <v>241</v>
      </c>
      <c r="AA753" s="176" t="s">
        <v>823</v>
      </c>
      <c r="AB753" s="175">
        <v>30</v>
      </c>
      <c r="AC753" s="176" t="s">
        <v>502</v>
      </c>
      <c r="AD753" s="175" t="s">
        <v>241</v>
      </c>
      <c r="AE753" s="176">
        <v>0.1</v>
      </c>
      <c r="AF753" s="175" t="s">
        <v>241</v>
      </c>
      <c r="AG753" s="176">
        <v>0</v>
      </c>
      <c r="AH753" s="175" t="s">
        <v>225</v>
      </c>
      <c r="AI753" s="176" t="s">
        <v>880</v>
      </c>
      <c r="AJ753" s="100">
        <v>18</v>
      </c>
      <c r="AK753" s="101">
        <v>70</v>
      </c>
      <c r="AL753" s="184">
        <v>18</v>
      </c>
      <c r="AM753" s="101">
        <v>6</v>
      </c>
    </row>
    <row r="754" spans="1:39" ht="12.75" hidden="1">
      <c r="A754" s="39"/>
      <c r="B754" s="2"/>
      <c r="C754" s="66" t="s">
        <v>148</v>
      </c>
      <c r="D754" s="241" t="s">
        <v>241</v>
      </c>
      <c r="E754" s="36" t="s">
        <v>792</v>
      </c>
      <c r="F754" s="175" t="s">
        <v>241</v>
      </c>
      <c r="G754" s="176" t="s">
        <v>787</v>
      </c>
      <c r="H754" s="175">
        <v>10.068</v>
      </c>
      <c r="I754" s="176">
        <v>9.661999999999999</v>
      </c>
      <c r="J754" s="175" t="s">
        <v>241</v>
      </c>
      <c r="K754" s="176" t="s">
        <v>905</v>
      </c>
      <c r="L754" s="175" t="s">
        <v>241</v>
      </c>
      <c r="M754" s="176">
        <v>0.762</v>
      </c>
      <c r="N754" s="175" t="s">
        <v>241</v>
      </c>
      <c r="O754" s="176">
        <v>2.338</v>
      </c>
      <c r="P754" s="175">
        <v>4.718</v>
      </c>
      <c r="Q754" s="176">
        <v>0</v>
      </c>
      <c r="R754" s="175" t="s">
        <v>241</v>
      </c>
      <c r="S754" s="176">
        <v>0.4</v>
      </c>
      <c r="T754" s="175" t="s">
        <v>241</v>
      </c>
      <c r="U754" s="176">
        <v>2.7640000000000002</v>
      </c>
      <c r="V754" s="175">
        <v>2.289</v>
      </c>
      <c r="W754" s="176" t="s">
        <v>938</v>
      </c>
      <c r="X754" s="175">
        <v>9.112</v>
      </c>
      <c r="Y754" s="176">
        <v>2.3760000000000003</v>
      </c>
      <c r="Z754" s="175" t="s">
        <v>241</v>
      </c>
      <c r="AA754" s="176" t="s">
        <v>824</v>
      </c>
      <c r="AB754" s="175">
        <v>20.711</v>
      </c>
      <c r="AC754" s="176" t="s">
        <v>819</v>
      </c>
      <c r="AD754" s="175" t="s">
        <v>241</v>
      </c>
      <c r="AE754" s="176">
        <v>0.255</v>
      </c>
      <c r="AF754" s="175" t="s">
        <v>241</v>
      </c>
      <c r="AG754" s="176">
        <v>0</v>
      </c>
      <c r="AH754" s="175" t="s">
        <v>323</v>
      </c>
      <c r="AI754" s="176" t="s">
        <v>881</v>
      </c>
      <c r="AJ754" s="175" t="s">
        <v>322</v>
      </c>
      <c r="AK754" s="176" t="s">
        <v>802</v>
      </c>
      <c r="AL754" s="178" t="s">
        <v>322</v>
      </c>
      <c r="AM754" s="176" t="s">
        <v>893</v>
      </c>
    </row>
    <row r="755" spans="1:39" ht="12.75" hidden="1">
      <c r="A755" s="38" t="s">
        <v>183</v>
      </c>
      <c r="B755" s="1" t="s">
        <v>182</v>
      </c>
      <c r="C755" s="65" t="s">
        <v>177</v>
      </c>
      <c r="D755" s="175" t="s">
        <v>241</v>
      </c>
      <c r="E755" s="36">
        <v>2</v>
      </c>
      <c r="F755" s="175" t="s">
        <v>241</v>
      </c>
      <c r="G755" s="176">
        <v>2</v>
      </c>
      <c r="H755" s="175" t="s">
        <v>241</v>
      </c>
      <c r="I755" s="176">
        <v>0</v>
      </c>
      <c r="J755" s="175">
        <v>15</v>
      </c>
      <c r="K755" s="176">
        <v>0</v>
      </c>
      <c r="L755" s="175" t="s">
        <v>18</v>
      </c>
      <c r="M755" s="176">
        <v>8</v>
      </c>
      <c r="N755" s="175">
        <v>5</v>
      </c>
      <c r="O755" s="176">
        <v>6</v>
      </c>
      <c r="P755" s="175" t="s">
        <v>241</v>
      </c>
      <c r="Q755" s="176">
        <v>0</v>
      </c>
      <c r="R755" s="175" t="s">
        <v>241</v>
      </c>
      <c r="S755" s="176" t="s">
        <v>8</v>
      </c>
      <c r="T755" s="175" t="s">
        <v>241</v>
      </c>
      <c r="U755" s="176">
        <v>0</v>
      </c>
      <c r="V755" s="175">
        <v>4</v>
      </c>
      <c r="W755" s="176">
        <v>0</v>
      </c>
      <c r="X755" s="175" t="s">
        <v>241</v>
      </c>
      <c r="Y755" s="176" t="s">
        <v>509</v>
      </c>
      <c r="Z755" s="175" t="s">
        <v>241</v>
      </c>
      <c r="AA755" s="176" t="s">
        <v>825</v>
      </c>
      <c r="AB755" s="175" t="s">
        <v>241</v>
      </c>
      <c r="AC755" s="176">
        <v>0</v>
      </c>
      <c r="AD755" s="175">
        <v>6</v>
      </c>
      <c r="AE755" s="176">
        <v>0</v>
      </c>
      <c r="AF755" s="175">
        <v>7</v>
      </c>
      <c r="AG755" s="176">
        <v>0</v>
      </c>
      <c r="AH755" s="175" t="s">
        <v>241</v>
      </c>
      <c r="AI755" s="176">
        <v>16</v>
      </c>
      <c r="AJ755" s="100">
        <v>0</v>
      </c>
      <c r="AK755" s="101">
        <v>0</v>
      </c>
      <c r="AL755" s="184">
        <v>9</v>
      </c>
      <c r="AM755" s="101">
        <v>2</v>
      </c>
    </row>
    <row r="756" spans="1:39" ht="12.75" hidden="1">
      <c r="A756" s="39"/>
      <c r="B756" s="2"/>
      <c r="C756" s="66" t="s">
        <v>148</v>
      </c>
      <c r="D756" s="175" t="s">
        <v>241</v>
      </c>
      <c r="E756" s="36">
        <v>1.529</v>
      </c>
      <c r="F756" s="175" t="s">
        <v>241</v>
      </c>
      <c r="G756" s="176">
        <v>1.278</v>
      </c>
      <c r="H756" s="175" t="s">
        <v>241</v>
      </c>
      <c r="I756" s="176">
        <v>0</v>
      </c>
      <c r="J756" s="175">
        <v>7.849</v>
      </c>
      <c r="K756" s="176">
        <v>0</v>
      </c>
      <c r="L756" s="175" t="s">
        <v>242</v>
      </c>
      <c r="M756" s="176">
        <v>5.188</v>
      </c>
      <c r="N756" s="175">
        <v>2.731</v>
      </c>
      <c r="O756" s="176">
        <v>6.392</v>
      </c>
      <c r="P756" s="175" t="s">
        <v>241</v>
      </c>
      <c r="Q756" s="176">
        <v>0</v>
      </c>
      <c r="R756" s="175" t="s">
        <v>241</v>
      </c>
      <c r="S756" s="176" t="s">
        <v>763</v>
      </c>
      <c r="T756" s="175" t="s">
        <v>241</v>
      </c>
      <c r="U756" s="176">
        <v>0</v>
      </c>
      <c r="V756" s="175" t="s">
        <v>316</v>
      </c>
      <c r="W756" s="176">
        <v>0</v>
      </c>
      <c r="X756" s="175" t="s">
        <v>241</v>
      </c>
      <c r="Y756" s="176" t="s">
        <v>831</v>
      </c>
      <c r="Z756" s="175" t="s">
        <v>241</v>
      </c>
      <c r="AA756" s="176" t="s">
        <v>826</v>
      </c>
      <c r="AB756" s="175" t="s">
        <v>241</v>
      </c>
      <c r="AC756" s="176">
        <v>0</v>
      </c>
      <c r="AD756" s="175" t="s">
        <v>320</v>
      </c>
      <c r="AE756" s="176">
        <v>0</v>
      </c>
      <c r="AF756" s="175">
        <v>3.827</v>
      </c>
      <c r="AG756" s="176">
        <v>0</v>
      </c>
      <c r="AH756" s="175" t="s">
        <v>241</v>
      </c>
      <c r="AI756" s="176">
        <v>10.451</v>
      </c>
      <c r="AJ756" s="100">
        <v>0</v>
      </c>
      <c r="AK756" s="101">
        <v>0</v>
      </c>
      <c r="AL756" s="184">
        <v>4.923</v>
      </c>
      <c r="AM756" s="101">
        <v>1.278</v>
      </c>
    </row>
    <row r="757" spans="1:39" ht="12.75" hidden="1">
      <c r="A757" s="38" t="s">
        <v>184</v>
      </c>
      <c r="B757" s="1" t="s">
        <v>186</v>
      </c>
      <c r="C757" s="65" t="s">
        <v>162</v>
      </c>
      <c r="D757" s="175" t="s">
        <v>241</v>
      </c>
      <c r="E757" s="36" t="s">
        <v>27</v>
      </c>
      <c r="F757" s="175" t="s">
        <v>241</v>
      </c>
      <c r="G757" s="176">
        <v>0</v>
      </c>
      <c r="H757" s="175" t="s">
        <v>241</v>
      </c>
      <c r="I757" s="176">
        <v>0</v>
      </c>
      <c r="J757" s="175" t="s">
        <v>241</v>
      </c>
      <c r="K757" s="176">
        <v>2</v>
      </c>
      <c r="L757" s="175" t="s">
        <v>241</v>
      </c>
      <c r="M757" s="176">
        <v>0</v>
      </c>
      <c r="N757" s="175" t="s">
        <v>241</v>
      </c>
      <c r="O757" s="176">
        <v>0</v>
      </c>
      <c r="P757" s="175" t="s">
        <v>241</v>
      </c>
      <c r="Q757" s="176">
        <v>0</v>
      </c>
      <c r="R757" s="175" t="s">
        <v>14</v>
      </c>
      <c r="S757" s="176">
        <v>0</v>
      </c>
      <c r="T757" s="175" t="s">
        <v>241</v>
      </c>
      <c r="U757" s="176" t="s">
        <v>9</v>
      </c>
      <c r="V757" s="175" t="s">
        <v>241</v>
      </c>
      <c r="W757" s="176" t="s">
        <v>27</v>
      </c>
      <c r="X757" s="175" t="s">
        <v>241</v>
      </c>
      <c r="Y757" s="176">
        <v>0</v>
      </c>
      <c r="Z757" s="175" t="s">
        <v>241</v>
      </c>
      <c r="AA757" s="176">
        <v>0</v>
      </c>
      <c r="AB757" s="175" t="s">
        <v>241</v>
      </c>
      <c r="AC757" s="176">
        <v>0</v>
      </c>
      <c r="AD757" s="175" t="s">
        <v>241</v>
      </c>
      <c r="AE757" s="176">
        <v>0</v>
      </c>
      <c r="AF757" s="175" t="s">
        <v>241</v>
      </c>
      <c r="AG757" s="176">
        <v>0</v>
      </c>
      <c r="AH757" s="175" t="s">
        <v>183</v>
      </c>
      <c r="AI757" s="176">
        <v>7</v>
      </c>
      <c r="AJ757" s="175" t="s">
        <v>183</v>
      </c>
      <c r="AK757" s="176">
        <v>0</v>
      </c>
      <c r="AL757" s="178" t="s">
        <v>183</v>
      </c>
      <c r="AM757" s="176">
        <v>0</v>
      </c>
    </row>
    <row r="758" spans="1:39" ht="12.75" hidden="1">
      <c r="A758" s="39"/>
      <c r="B758" s="2"/>
      <c r="C758" s="66" t="s">
        <v>148</v>
      </c>
      <c r="D758" s="175" t="s">
        <v>241</v>
      </c>
      <c r="E758" s="36" t="s">
        <v>793</v>
      </c>
      <c r="F758" s="175" t="s">
        <v>241</v>
      </c>
      <c r="G758" s="176">
        <v>0</v>
      </c>
      <c r="H758" s="175" t="s">
        <v>241</v>
      </c>
      <c r="I758" s="176">
        <v>0</v>
      </c>
      <c r="J758" s="175" t="s">
        <v>241</v>
      </c>
      <c r="K758" s="176">
        <v>6.375</v>
      </c>
      <c r="L758" s="175" t="s">
        <v>241</v>
      </c>
      <c r="M758" s="176">
        <v>0</v>
      </c>
      <c r="N758" s="175" t="s">
        <v>241</v>
      </c>
      <c r="O758" s="176">
        <v>0</v>
      </c>
      <c r="P758" s="175" t="s">
        <v>241</v>
      </c>
      <c r="Q758" s="176">
        <v>0</v>
      </c>
      <c r="R758" s="175" t="s">
        <v>329</v>
      </c>
      <c r="S758" s="176">
        <v>0</v>
      </c>
      <c r="T758" s="175" t="s">
        <v>241</v>
      </c>
      <c r="U758" s="176" t="s">
        <v>757</v>
      </c>
      <c r="V758" s="175" t="s">
        <v>241</v>
      </c>
      <c r="W758" s="176" t="s">
        <v>939</v>
      </c>
      <c r="X758" s="175" t="s">
        <v>241</v>
      </c>
      <c r="Y758" s="176">
        <v>0</v>
      </c>
      <c r="Z758" s="175" t="s">
        <v>241</v>
      </c>
      <c r="AA758" s="176">
        <v>0</v>
      </c>
      <c r="AB758" s="175" t="s">
        <v>241</v>
      </c>
      <c r="AC758" s="176">
        <v>0</v>
      </c>
      <c r="AD758" s="175" t="s">
        <v>241</v>
      </c>
      <c r="AE758" s="176">
        <v>0</v>
      </c>
      <c r="AF758" s="175" t="s">
        <v>241</v>
      </c>
      <c r="AG758" s="176">
        <v>0</v>
      </c>
      <c r="AH758" s="175" t="s">
        <v>321</v>
      </c>
      <c r="AI758" s="176">
        <v>20.732</v>
      </c>
      <c r="AJ758" s="175" t="s">
        <v>321</v>
      </c>
      <c r="AK758" s="176">
        <v>0</v>
      </c>
      <c r="AL758" s="178" t="s">
        <v>321</v>
      </c>
      <c r="AM758" s="176">
        <v>0</v>
      </c>
    </row>
    <row r="759" spans="1:39" ht="12.75" hidden="1">
      <c r="A759" s="38" t="s">
        <v>185</v>
      </c>
      <c r="B759" s="1" t="s">
        <v>188</v>
      </c>
      <c r="C759" s="65" t="s">
        <v>162</v>
      </c>
      <c r="D759" s="175" t="s">
        <v>241</v>
      </c>
      <c r="E759" s="36" t="s">
        <v>16</v>
      </c>
      <c r="F759" s="175">
        <v>3</v>
      </c>
      <c r="G759" s="176" t="s">
        <v>225</v>
      </c>
      <c r="H759" s="175" t="s">
        <v>241</v>
      </c>
      <c r="I759" s="176">
        <v>12</v>
      </c>
      <c r="J759" s="175" t="s">
        <v>241</v>
      </c>
      <c r="K759" s="176">
        <v>6</v>
      </c>
      <c r="L759" s="175" t="s">
        <v>241</v>
      </c>
      <c r="M759" s="176">
        <v>14</v>
      </c>
      <c r="N759" s="175" t="s">
        <v>241</v>
      </c>
      <c r="O759" s="176" t="s">
        <v>20</v>
      </c>
      <c r="P759" s="175" t="s">
        <v>241</v>
      </c>
      <c r="Q759" s="176">
        <v>2</v>
      </c>
      <c r="R759" s="175" t="s">
        <v>241</v>
      </c>
      <c r="S759" s="176">
        <v>1</v>
      </c>
      <c r="T759" s="175" t="s">
        <v>241</v>
      </c>
      <c r="U759" s="176">
        <v>15</v>
      </c>
      <c r="V759" s="175" t="s">
        <v>241</v>
      </c>
      <c r="W759" s="176" t="s">
        <v>303</v>
      </c>
      <c r="X759" s="175">
        <v>16</v>
      </c>
      <c r="Y759" s="176" t="s">
        <v>708</v>
      </c>
      <c r="Z759" s="175">
        <v>8</v>
      </c>
      <c r="AA759" s="176" t="s">
        <v>827</v>
      </c>
      <c r="AB759" s="175">
        <v>32</v>
      </c>
      <c r="AC759" s="176" t="s">
        <v>234</v>
      </c>
      <c r="AD759" s="175">
        <v>12</v>
      </c>
      <c r="AE759" s="176" t="s">
        <v>24</v>
      </c>
      <c r="AF759" s="175" t="s">
        <v>241</v>
      </c>
      <c r="AG759" s="176" t="s">
        <v>33</v>
      </c>
      <c r="AH759" s="175" t="s">
        <v>16</v>
      </c>
      <c r="AI759" s="176" t="s">
        <v>158</v>
      </c>
      <c r="AJ759" s="100">
        <v>6</v>
      </c>
      <c r="AK759" s="101">
        <v>20</v>
      </c>
      <c r="AL759" s="184">
        <v>6</v>
      </c>
      <c r="AM759" s="101">
        <v>15</v>
      </c>
    </row>
    <row r="760" spans="1:39" ht="12.75" hidden="1">
      <c r="A760" s="39"/>
      <c r="B760" s="2"/>
      <c r="C760" s="66" t="s">
        <v>148</v>
      </c>
      <c r="D760" s="175" t="s">
        <v>241</v>
      </c>
      <c r="E760" s="36" t="s">
        <v>794</v>
      </c>
      <c r="F760" s="175">
        <v>15.765</v>
      </c>
      <c r="G760" s="82">
        <v>14.391</v>
      </c>
      <c r="H760" s="175" t="s">
        <v>241</v>
      </c>
      <c r="I760" s="176">
        <v>4.768</v>
      </c>
      <c r="J760" s="175" t="s">
        <v>241</v>
      </c>
      <c r="K760" s="176">
        <v>4.189</v>
      </c>
      <c r="L760" s="175" t="s">
        <v>241</v>
      </c>
      <c r="M760" s="176">
        <v>7.481</v>
      </c>
      <c r="N760" s="175" t="s">
        <v>241</v>
      </c>
      <c r="O760" s="176" t="s">
        <v>773</v>
      </c>
      <c r="P760" s="175" t="s">
        <v>241</v>
      </c>
      <c r="Q760" s="176">
        <v>0.604</v>
      </c>
      <c r="R760" s="175" t="s">
        <v>241</v>
      </c>
      <c r="S760" s="176">
        <v>1.169</v>
      </c>
      <c r="T760" s="175" t="s">
        <v>241</v>
      </c>
      <c r="U760" s="176">
        <v>8.876</v>
      </c>
      <c r="V760" s="175" t="s">
        <v>241</v>
      </c>
      <c r="W760" s="176" t="s">
        <v>940</v>
      </c>
      <c r="X760" s="175" t="s">
        <v>317</v>
      </c>
      <c r="Y760" s="176" t="s">
        <v>832</v>
      </c>
      <c r="Z760" s="175">
        <v>5.761</v>
      </c>
      <c r="AA760" s="176" t="s">
        <v>828</v>
      </c>
      <c r="AB760" s="175">
        <v>18.711</v>
      </c>
      <c r="AC760" s="176" t="s">
        <v>885</v>
      </c>
      <c r="AD760" s="175">
        <v>19.097</v>
      </c>
      <c r="AE760" s="176" t="s">
        <v>816</v>
      </c>
      <c r="AF760" s="175" t="s">
        <v>241</v>
      </c>
      <c r="AG760" s="176" t="s">
        <v>876</v>
      </c>
      <c r="AH760" s="175" t="s">
        <v>242</v>
      </c>
      <c r="AI760" s="176" t="s">
        <v>882</v>
      </c>
      <c r="AJ760" s="175" t="s">
        <v>242</v>
      </c>
      <c r="AK760" s="176" t="s">
        <v>803</v>
      </c>
      <c r="AL760" s="178" t="s">
        <v>242</v>
      </c>
      <c r="AM760" s="176" t="s">
        <v>807</v>
      </c>
    </row>
    <row r="761" spans="1:39" ht="12.75" hidden="1">
      <c r="A761" s="38" t="s">
        <v>187</v>
      </c>
      <c r="B761" s="1" t="s">
        <v>190</v>
      </c>
      <c r="C761" s="65" t="s">
        <v>177</v>
      </c>
      <c r="D761" s="175" t="s">
        <v>241</v>
      </c>
      <c r="E761" s="36" t="s">
        <v>827</v>
      </c>
      <c r="F761" s="175" t="s">
        <v>241</v>
      </c>
      <c r="G761" s="176" t="s">
        <v>896</v>
      </c>
      <c r="H761" s="175">
        <v>50</v>
      </c>
      <c r="I761" s="176">
        <v>7</v>
      </c>
      <c r="J761" s="175" t="s">
        <v>241</v>
      </c>
      <c r="K761" s="176" t="s">
        <v>20</v>
      </c>
      <c r="L761" s="175" t="s">
        <v>241</v>
      </c>
      <c r="M761" s="176" t="s">
        <v>909</v>
      </c>
      <c r="N761" s="175" t="s">
        <v>241</v>
      </c>
      <c r="O761" s="176">
        <v>17.5</v>
      </c>
      <c r="P761" s="175" t="s">
        <v>241</v>
      </c>
      <c r="Q761" s="176">
        <v>0</v>
      </c>
      <c r="R761" s="175" t="s">
        <v>241</v>
      </c>
      <c r="S761" s="176">
        <v>50</v>
      </c>
      <c r="T761" s="175" t="s">
        <v>241</v>
      </c>
      <c r="U761" s="176">
        <v>15</v>
      </c>
      <c r="V761" s="175" t="s">
        <v>241</v>
      </c>
      <c r="W761" s="176">
        <v>27</v>
      </c>
      <c r="X761" s="175" t="s">
        <v>241</v>
      </c>
      <c r="Y761" s="176">
        <v>0</v>
      </c>
      <c r="Z761" s="175" t="s">
        <v>241</v>
      </c>
      <c r="AA761" s="176">
        <v>12</v>
      </c>
      <c r="AB761" s="175" t="s">
        <v>241</v>
      </c>
      <c r="AC761" s="176">
        <v>6.5</v>
      </c>
      <c r="AD761" s="175" t="s">
        <v>241</v>
      </c>
      <c r="AE761" s="176">
        <v>0.5</v>
      </c>
      <c r="AF761" s="175" t="s">
        <v>241</v>
      </c>
      <c r="AG761" s="176">
        <v>0</v>
      </c>
      <c r="AH761" s="175" t="s">
        <v>20</v>
      </c>
      <c r="AI761" s="176">
        <v>22</v>
      </c>
      <c r="AJ761" s="100">
        <v>10</v>
      </c>
      <c r="AK761" s="101">
        <v>33</v>
      </c>
      <c r="AL761" s="184">
        <v>10</v>
      </c>
      <c r="AM761" s="101">
        <v>118.5</v>
      </c>
    </row>
    <row r="762" spans="1:39" ht="12.75" hidden="1">
      <c r="A762" s="39"/>
      <c r="B762" s="2"/>
      <c r="C762" s="66" t="s">
        <v>148</v>
      </c>
      <c r="D762" s="175" t="s">
        <v>241</v>
      </c>
      <c r="E762" s="36" t="s">
        <v>894</v>
      </c>
      <c r="F762" s="175" t="s">
        <v>241</v>
      </c>
      <c r="G762" s="176" t="s">
        <v>897</v>
      </c>
      <c r="H762" s="175">
        <v>4.26</v>
      </c>
      <c r="I762" s="176">
        <v>0.675</v>
      </c>
      <c r="J762" s="175" t="s">
        <v>241</v>
      </c>
      <c r="K762" s="176" t="s">
        <v>781</v>
      </c>
      <c r="L762" s="175" t="s">
        <v>241</v>
      </c>
      <c r="M762" s="176" t="s">
        <v>910</v>
      </c>
      <c r="N762" s="175" t="s">
        <v>241</v>
      </c>
      <c r="O762" s="176">
        <v>1.556</v>
      </c>
      <c r="P762" s="175" t="s">
        <v>241</v>
      </c>
      <c r="Q762" s="176">
        <v>0</v>
      </c>
      <c r="R762" s="175" t="s">
        <v>241</v>
      </c>
      <c r="S762" s="176">
        <v>6.004</v>
      </c>
      <c r="T762" s="175" t="s">
        <v>241</v>
      </c>
      <c r="U762" s="176">
        <v>2.378</v>
      </c>
      <c r="V762" s="175" t="s">
        <v>241</v>
      </c>
      <c r="W762" s="176">
        <v>2.392</v>
      </c>
      <c r="X762" s="175" t="s">
        <v>241</v>
      </c>
      <c r="Y762" s="176">
        <v>0</v>
      </c>
      <c r="Z762" s="175" t="s">
        <v>241</v>
      </c>
      <c r="AA762" s="176">
        <v>1.602</v>
      </c>
      <c r="AB762" s="175" t="s">
        <v>241</v>
      </c>
      <c r="AC762" s="176">
        <v>0.967</v>
      </c>
      <c r="AD762" s="175" t="s">
        <v>241</v>
      </c>
      <c r="AE762" s="176">
        <v>0.064</v>
      </c>
      <c r="AF762" s="175" t="s">
        <v>241</v>
      </c>
      <c r="AG762" s="176">
        <v>0</v>
      </c>
      <c r="AH762" s="175" t="s">
        <v>230</v>
      </c>
      <c r="AI762" s="176">
        <v>2.153</v>
      </c>
      <c r="AJ762" s="175" t="s">
        <v>230</v>
      </c>
      <c r="AK762" s="176" t="s">
        <v>804</v>
      </c>
      <c r="AL762" s="178" t="s">
        <v>230</v>
      </c>
      <c r="AM762" s="176" t="s">
        <v>808</v>
      </c>
    </row>
    <row r="763" spans="1:39" ht="12.75" hidden="1">
      <c r="A763" s="38" t="s">
        <v>189</v>
      </c>
      <c r="B763" s="1" t="s">
        <v>192</v>
      </c>
      <c r="C763" s="65" t="s">
        <v>162</v>
      </c>
      <c r="D763" s="175" t="s">
        <v>241</v>
      </c>
      <c r="E763" s="36" t="s">
        <v>196</v>
      </c>
      <c r="F763" s="175" t="s">
        <v>241</v>
      </c>
      <c r="G763" s="176" t="s">
        <v>178</v>
      </c>
      <c r="H763" s="175">
        <v>5</v>
      </c>
      <c r="I763" s="176">
        <v>13</v>
      </c>
      <c r="J763" s="175" t="s">
        <v>241</v>
      </c>
      <c r="K763" s="176">
        <v>23</v>
      </c>
      <c r="L763" s="175">
        <v>20</v>
      </c>
      <c r="M763" s="176" t="s">
        <v>378</v>
      </c>
      <c r="N763" s="175">
        <v>30</v>
      </c>
      <c r="O763" s="176">
        <v>31</v>
      </c>
      <c r="P763" s="175" t="s">
        <v>241</v>
      </c>
      <c r="Q763" s="176" t="s">
        <v>411</v>
      </c>
      <c r="R763" s="175" t="s">
        <v>241</v>
      </c>
      <c r="S763" s="176" t="s">
        <v>512</v>
      </c>
      <c r="T763" s="175" t="s">
        <v>241</v>
      </c>
      <c r="U763" s="176" t="s">
        <v>14</v>
      </c>
      <c r="V763" s="175" t="s">
        <v>241</v>
      </c>
      <c r="W763" s="176">
        <v>18</v>
      </c>
      <c r="X763" s="175" t="s">
        <v>241</v>
      </c>
      <c r="Y763" s="176" t="s">
        <v>19</v>
      </c>
      <c r="Z763" s="175">
        <v>10</v>
      </c>
      <c r="AA763" s="176" t="s">
        <v>181</v>
      </c>
      <c r="AB763" s="175" t="s">
        <v>241</v>
      </c>
      <c r="AC763" s="176" t="s">
        <v>194</v>
      </c>
      <c r="AD763" s="175">
        <v>8</v>
      </c>
      <c r="AE763" s="176" t="s">
        <v>33</v>
      </c>
      <c r="AF763" s="175" t="s">
        <v>241</v>
      </c>
      <c r="AG763" s="176" t="s">
        <v>877</v>
      </c>
      <c r="AH763" s="175">
        <v>8</v>
      </c>
      <c r="AI763" s="176">
        <v>22</v>
      </c>
      <c r="AJ763" s="100">
        <v>7</v>
      </c>
      <c r="AK763" s="101">
        <v>28</v>
      </c>
      <c r="AL763" s="184">
        <v>8</v>
      </c>
      <c r="AM763" s="101">
        <v>19</v>
      </c>
    </row>
    <row r="764" spans="1:39" ht="12.75" hidden="1">
      <c r="A764" s="39"/>
      <c r="B764" s="2" t="s">
        <v>193</v>
      </c>
      <c r="C764" s="66" t="s">
        <v>148</v>
      </c>
      <c r="D764" s="175" t="s">
        <v>241</v>
      </c>
      <c r="E764" s="36" t="s">
        <v>895</v>
      </c>
      <c r="F764" s="175" t="s">
        <v>241</v>
      </c>
      <c r="G764" s="176" t="s">
        <v>898</v>
      </c>
      <c r="H764" s="175">
        <v>2.355</v>
      </c>
      <c r="I764" s="176">
        <v>4.22</v>
      </c>
      <c r="J764" s="175" t="s">
        <v>241</v>
      </c>
      <c r="K764" s="82">
        <v>10.351</v>
      </c>
      <c r="L764" s="175">
        <v>9.425</v>
      </c>
      <c r="M764" s="176" t="s">
        <v>911</v>
      </c>
      <c r="N764" s="175">
        <v>11.485</v>
      </c>
      <c r="O764" s="176">
        <v>6.108999999999999</v>
      </c>
      <c r="P764" s="175" t="s">
        <v>241</v>
      </c>
      <c r="Q764" s="176" t="s">
        <v>767</v>
      </c>
      <c r="R764" s="175" t="s">
        <v>241</v>
      </c>
      <c r="S764" s="176" t="s">
        <v>933</v>
      </c>
      <c r="T764" s="175" t="s">
        <v>241</v>
      </c>
      <c r="U764" s="176" t="s">
        <v>758</v>
      </c>
      <c r="V764" s="175" t="s">
        <v>241</v>
      </c>
      <c r="W764" s="176">
        <v>5.367999999999999</v>
      </c>
      <c r="X764" s="175" t="s">
        <v>241</v>
      </c>
      <c r="Y764" s="176" t="s">
        <v>833</v>
      </c>
      <c r="Z764" s="175">
        <v>5.572</v>
      </c>
      <c r="AA764" s="176" t="s">
        <v>829</v>
      </c>
      <c r="AB764" s="175" t="s">
        <v>241</v>
      </c>
      <c r="AC764" s="176" t="s">
        <v>820</v>
      </c>
      <c r="AD764" s="175">
        <v>4.609</v>
      </c>
      <c r="AE764" s="176" t="s">
        <v>887</v>
      </c>
      <c r="AF764" s="175" t="s">
        <v>241</v>
      </c>
      <c r="AG764" s="176" t="s">
        <v>812</v>
      </c>
      <c r="AH764" s="175">
        <v>3.577</v>
      </c>
      <c r="AI764" s="176">
        <v>8.246</v>
      </c>
      <c r="AJ764" s="100">
        <v>8.459</v>
      </c>
      <c r="AK764" s="101">
        <v>7.765</v>
      </c>
      <c r="AL764" s="184">
        <v>3.695</v>
      </c>
      <c r="AM764" s="101">
        <v>16.588</v>
      </c>
    </row>
    <row r="765" spans="1:39" ht="12.75" hidden="1">
      <c r="A765" s="38" t="s">
        <v>191</v>
      </c>
      <c r="B765" s="1" t="s">
        <v>195</v>
      </c>
      <c r="C765" s="65" t="s">
        <v>162</v>
      </c>
      <c r="D765" s="175" t="s">
        <v>241</v>
      </c>
      <c r="E765" s="36">
        <v>2</v>
      </c>
      <c r="F765" s="175" t="s">
        <v>241</v>
      </c>
      <c r="G765" s="176" t="s">
        <v>27</v>
      </c>
      <c r="H765" s="175" t="s">
        <v>241</v>
      </c>
      <c r="I765" s="176" t="s">
        <v>9</v>
      </c>
      <c r="J765" s="175" t="s">
        <v>27</v>
      </c>
      <c r="K765" s="176">
        <v>2</v>
      </c>
      <c r="L765" s="175" t="s">
        <v>241</v>
      </c>
      <c r="M765" s="176">
        <v>2</v>
      </c>
      <c r="N765" s="175" t="s">
        <v>241</v>
      </c>
      <c r="O765" s="176">
        <v>18</v>
      </c>
      <c r="P765" s="175" t="s">
        <v>9</v>
      </c>
      <c r="Q765" s="176" t="s">
        <v>8</v>
      </c>
      <c r="R765" s="175" t="s">
        <v>15</v>
      </c>
      <c r="S765" s="176">
        <v>4</v>
      </c>
      <c r="T765" s="175" t="s">
        <v>14</v>
      </c>
      <c r="U765" s="176" t="s">
        <v>18</v>
      </c>
      <c r="V765" s="175" t="s">
        <v>27</v>
      </c>
      <c r="W765" s="176">
        <v>9</v>
      </c>
      <c r="X765" s="175" t="s">
        <v>27</v>
      </c>
      <c r="Y765" s="176" t="s">
        <v>8</v>
      </c>
      <c r="Z765" s="175" t="s">
        <v>16</v>
      </c>
      <c r="AA765" s="176" t="s">
        <v>16</v>
      </c>
      <c r="AB765" s="175" t="s">
        <v>27</v>
      </c>
      <c r="AC765" s="176">
        <v>6</v>
      </c>
      <c r="AD765" s="175" t="s">
        <v>16</v>
      </c>
      <c r="AE765" s="176" t="s">
        <v>27</v>
      </c>
      <c r="AF765" s="175" t="s">
        <v>8</v>
      </c>
      <c r="AG765" s="176" t="s">
        <v>24</v>
      </c>
      <c r="AH765" s="175" t="s">
        <v>27</v>
      </c>
      <c r="AI765" s="176">
        <v>4</v>
      </c>
      <c r="AJ765" s="100">
        <v>1</v>
      </c>
      <c r="AK765" s="101">
        <v>11</v>
      </c>
      <c r="AL765" s="184">
        <v>1</v>
      </c>
      <c r="AM765" s="101">
        <v>14</v>
      </c>
    </row>
    <row r="766" spans="1:39" ht="12.75" hidden="1">
      <c r="A766" s="39"/>
      <c r="B766" s="2"/>
      <c r="C766" s="66" t="s">
        <v>148</v>
      </c>
      <c r="D766" s="175" t="s">
        <v>241</v>
      </c>
      <c r="E766" s="36">
        <v>1.216</v>
      </c>
      <c r="F766" s="175" t="s">
        <v>241</v>
      </c>
      <c r="G766" s="176" t="s">
        <v>899</v>
      </c>
      <c r="H766" s="175" t="s">
        <v>241</v>
      </c>
      <c r="I766" s="176" t="s">
        <v>782</v>
      </c>
      <c r="J766" s="175" t="s">
        <v>230</v>
      </c>
      <c r="K766" s="176">
        <v>0.725</v>
      </c>
      <c r="L766" s="175" t="s">
        <v>241</v>
      </c>
      <c r="M766" s="176">
        <v>0.725</v>
      </c>
      <c r="N766" s="175" t="s">
        <v>241</v>
      </c>
      <c r="O766" s="176">
        <v>16.344</v>
      </c>
      <c r="P766" s="175" t="s">
        <v>253</v>
      </c>
      <c r="Q766" s="176" t="s">
        <v>930</v>
      </c>
      <c r="R766" s="175" t="s">
        <v>273</v>
      </c>
      <c r="S766" s="176">
        <v>1.9330000000000003</v>
      </c>
      <c r="T766" s="175" t="s">
        <v>242</v>
      </c>
      <c r="U766" s="176" t="s">
        <v>936</v>
      </c>
      <c r="V766" s="175" t="s">
        <v>230</v>
      </c>
      <c r="W766" s="176">
        <v>13.688</v>
      </c>
      <c r="X766" s="175" t="s">
        <v>230</v>
      </c>
      <c r="Y766" s="176" t="s">
        <v>834</v>
      </c>
      <c r="Z766" s="175" t="s">
        <v>269</v>
      </c>
      <c r="AA766" s="176" t="s">
        <v>830</v>
      </c>
      <c r="AB766" s="175" t="s">
        <v>230</v>
      </c>
      <c r="AC766" s="176">
        <v>4.092</v>
      </c>
      <c r="AD766" s="175" t="s">
        <v>269</v>
      </c>
      <c r="AE766" s="176" t="s">
        <v>817</v>
      </c>
      <c r="AF766" s="175" t="s">
        <v>267</v>
      </c>
      <c r="AG766" s="176" t="s">
        <v>813</v>
      </c>
      <c r="AH766" s="175" t="s">
        <v>230</v>
      </c>
      <c r="AI766" s="176">
        <v>2.457</v>
      </c>
      <c r="AJ766" s="175" t="s">
        <v>230</v>
      </c>
      <c r="AK766" s="176" t="s">
        <v>805</v>
      </c>
      <c r="AL766" s="178" t="s">
        <v>230</v>
      </c>
      <c r="AM766" s="176" t="s">
        <v>809</v>
      </c>
    </row>
    <row r="767" spans="1:39" ht="63.75" hidden="1">
      <c r="A767" s="39"/>
      <c r="B767" s="283" t="s">
        <v>551</v>
      </c>
      <c r="C767" s="66"/>
      <c r="D767" s="175" t="s">
        <v>241</v>
      </c>
      <c r="E767" s="36" t="s">
        <v>241</v>
      </c>
      <c r="F767" s="175" t="s">
        <v>241</v>
      </c>
      <c r="G767" s="176" t="s">
        <v>241</v>
      </c>
      <c r="H767" s="175" t="s">
        <v>241</v>
      </c>
      <c r="I767" s="176" t="s">
        <v>241</v>
      </c>
      <c r="J767" s="175" t="s">
        <v>241</v>
      </c>
      <c r="K767" s="176" t="s">
        <v>241</v>
      </c>
      <c r="L767" s="175" t="s">
        <v>241</v>
      </c>
      <c r="M767" s="176" t="s">
        <v>241</v>
      </c>
      <c r="N767" s="175" t="s">
        <v>241</v>
      </c>
      <c r="O767" s="176" t="s">
        <v>241</v>
      </c>
      <c r="P767" s="175" t="s">
        <v>241</v>
      </c>
      <c r="Q767" s="176" t="s">
        <v>241</v>
      </c>
      <c r="R767" s="175" t="s">
        <v>241</v>
      </c>
      <c r="S767" s="176" t="s">
        <v>241</v>
      </c>
      <c r="T767" s="175" t="s">
        <v>241</v>
      </c>
      <c r="U767" s="176" t="s">
        <v>241</v>
      </c>
      <c r="V767" s="175" t="s">
        <v>241</v>
      </c>
      <c r="W767" s="176" t="s">
        <v>241</v>
      </c>
      <c r="X767" s="175" t="s">
        <v>241</v>
      </c>
      <c r="Y767" s="176" t="s">
        <v>241</v>
      </c>
      <c r="Z767" s="175" t="s">
        <v>241</v>
      </c>
      <c r="AA767" s="176" t="s">
        <v>241</v>
      </c>
      <c r="AB767" s="175" t="s">
        <v>241</v>
      </c>
      <c r="AC767" s="176" t="s">
        <v>883</v>
      </c>
      <c r="AD767" s="175" t="s">
        <v>241</v>
      </c>
      <c r="AE767" s="176" t="s">
        <v>241</v>
      </c>
      <c r="AF767" s="175" t="s">
        <v>241</v>
      </c>
      <c r="AG767" s="176" t="s">
        <v>241</v>
      </c>
      <c r="AH767" s="175" t="s">
        <v>241</v>
      </c>
      <c r="AI767" s="177" t="s">
        <v>798</v>
      </c>
      <c r="AJ767" s="175" t="s">
        <v>241</v>
      </c>
      <c r="AK767" s="177" t="s">
        <v>469</v>
      </c>
      <c r="AL767" s="178" t="s">
        <v>241</v>
      </c>
      <c r="AM767" s="176" t="s">
        <v>241</v>
      </c>
    </row>
    <row r="768" spans="1:39" ht="12.75" hidden="1">
      <c r="A768" s="39"/>
      <c r="B768" s="284"/>
      <c r="C768" s="66"/>
      <c r="D768" s="175" t="s">
        <v>241</v>
      </c>
      <c r="E768" s="36" t="s">
        <v>241</v>
      </c>
      <c r="F768" s="175" t="s">
        <v>241</v>
      </c>
      <c r="G768" s="176" t="s">
        <v>784</v>
      </c>
      <c r="H768" s="175" t="s">
        <v>241</v>
      </c>
      <c r="I768" s="176" t="s">
        <v>241</v>
      </c>
      <c r="J768" s="175" t="s">
        <v>241</v>
      </c>
      <c r="K768" s="176" t="s">
        <v>241</v>
      </c>
      <c r="L768" s="175" t="s">
        <v>241</v>
      </c>
      <c r="M768" s="176" t="s">
        <v>241</v>
      </c>
      <c r="N768" s="175" t="s">
        <v>241</v>
      </c>
      <c r="O768" s="176" t="s">
        <v>241</v>
      </c>
      <c r="P768" s="175" t="s">
        <v>241</v>
      </c>
      <c r="Q768" s="176" t="s">
        <v>241</v>
      </c>
      <c r="R768" s="175" t="s">
        <v>241</v>
      </c>
      <c r="S768" s="176" t="s">
        <v>241</v>
      </c>
      <c r="T768" s="175" t="s">
        <v>241</v>
      </c>
      <c r="U768" s="176" t="s">
        <v>241</v>
      </c>
      <c r="V768" s="175" t="s">
        <v>241</v>
      </c>
      <c r="W768" s="176" t="s">
        <v>241</v>
      </c>
      <c r="X768" s="175" t="s">
        <v>241</v>
      </c>
      <c r="Y768" s="176" t="s">
        <v>241</v>
      </c>
      <c r="Z768" s="175" t="s">
        <v>241</v>
      </c>
      <c r="AA768" s="176" t="s">
        <v>241</v>
      </c>
      <c r="AB768" s="175" t="s">
        <v>241</v>
      </c>
      <c r="AC768" s="176" t="s">
        <v>884</v>
      </c>
      <c r="AD768" s="175" t="s">
        <v>241</v>
      </c>
      <c r="AE768" s="176" t="s">
        <v>241</v>
      </c>
      <c r="AF768" s="175" t="s">
        <v>241</v>
      </c>
      <c r="AG768" s="176" t="s">
        <v>241</v>
      </c>
      <c r="AH768" s="175" t="s">
        <v>241</v>
      </c>
      <c r="AI768" s="176" t="s">
        <v>799</v>
      </c>
      <c r="AJ768" s="175" t="s">
        <v>241</v>
      </c>
      <c r="AK768" s="176">
        <v>2.66</v>
      </c>
      <c r="AL768" s="178" t="s">
        <v>241</v>
      </c>
      <c r="AM768" s="176" t="s">
        <v>241</v>
      </c>
    </row>
    <row r="769" spans="1:39" ht="12.75" hidden="1">
      <c r="A769" s="51" t="s">
        <v>194</v>
      </c>
      <c r="B769" s="3" t="s">
        <v>197</v>
      </c>
      <c r="C769" s="22" t="s">
        <v>148</v>
      </c>
      <c r="D769" s="175" t="s">
        <v>241</v>
      </c>
      <c r="E769" s="36">
        <v>0</v>
      </c>
      <c r="F769" s="175" t="s">
        <v>241</v>
      </c>
      <c r="G769" s="176" t="s">
        <v>900</v>
      </c>
      <c r="H769" s="175" t="s">
        <v>241</v>
      </c>
      <c r="I769" s="176">
        <v>1.285</v>
      </c>
      <c r="J769" s="175" t="s">
        <v>241</v>
      </c>
      <c r="K769" s="176">
        <v>0</v>
      </c>
      <c r="L769" s="175" t="s">
        <v>241</v>
      </c>
      <c r="M769" s="176" t="s">
        <v>912</v>
      </c>
      <c r="N769" s="175" t="s">
        <v>241</v>
      </c>
      <c r="O769" s="176" t="s">
        <v>929</v>
      </c>
      <c r="P769" s="175" t="s">
        <v>241</v>
      </c>
      <c r="Q769" s="176">
        <v>1.801</v>
      </c>
      <c r="R769" s="175" t="s">
        <v>241</v>
      </c>
      <c r="S769" s="176">
        <v>0</v>
      </c>
      <c r="T769" s="175" t="s">
        <v>241</v>
      </c>
      <c r="U769" s="176" t="s">
        <v>937</v>
      </c>
      <c r="V769" s="175" t="s">
        <v>241</v>
      </c>
      <c r="W769" s="176">
        <v>0</v>
      </c>
      <c r="X769" s="175" t="s">
        <v>241</v>
      </c>
      <c r="Y769" s="176">
        <v>0</v>
      </c>
      <c r="Z769" s="175" t="s">
        <v>241</v>
      </c>
      <c r="AA769" s="176" t="s">
        <v>920</v>
      </c>
      <c r="AB769" s="175" t="s">
        <v>241</v>
      </c>
      <c r="AC769" s="176" t="s">
        <v>821</v>
      </c>
      <c r="AD769" s="175" t="s">
        <v>241</v>
      </c>
      <c r="AE769" s="176">
        <v>0</v>
      </c>
      <c r="AF769" s="175" t="s">
        <v>241</v>
      </c>
      <c r="AG769" s="176">
        <v>0</v>
      </c>
      <c r="AH769" s="175" t="s">
        <v>241</v>
      </c>
      <c r="AI769" s="176">
        <v>3.089</v>
      </c>
      <c r="AJ769" s="100">
        <v>0</v>
      </c>
      <c r="AK769" s="101">
        <v>0</v>
      </c>
      <c r="AL769" s="184">
        <v>0</v>
      </c>
      <c r="AM769" s="101">
        <v>1.553</v>
      </c>
    </row>
    <row r="770" spans="1:39" ht="13.5" thickBot="1">
      <c r="A770" s="50"/>
      <c r="B770" s="223" t="s">
        <v>201</v>
      </c>
      <c r="C770" s="224"/>
      <c r="D770" s="192">
        <f aca="true" t="shared" si="16" ref="D770:AB770">D716+D718+D720+D722+D724+D726+D728+D730+D732+D734+D736+D738+D740+D742+D744+D746+D748+D750+D752+D754+D756+D758+D760+D762+D764+D766+D769</f>
        <v>29.2</v>
      </c>
      <c r="E770" s="225">
        <f t="shared" si="16"/>
        <v>65.089</v>
      </c>
      <c r="F770" s="192">
        <f t="shared" si="16"/>
        <v>313.29699999999997</v>
      </c>
      <c r="G770" s="89">
        <f t="shared" si="16"/>
        <v>379.234</v>
      </c>
      <c r="H770" s="192">
        <f t="shared" si="16"/>
        <v>22.483</v>
      </c>
      <c r="I770" s="89">
        <f t="shared" si="16"/>
        <v>43.29399999999999</v>
      </c>
      <c r="J770" s="192">
        <f t="shared" si="16"/>
        <v>10.009</v>
      </c>
      <c r="K770" s="89">
        <f t="shared" si="16"/>
        <v>39.448</v>
      </c>
      <c r="L770" s="192">
        <f t="shared" si="16"/>
        <v>229.425</v>
      </c>
      <c r="M770" s="89">
        <f t="shared" si="16"/>
        <v>359.24199999999996</v>
      </c>
      <c r="N770" s="192">
        <f t="shared" si="16"/>
        <v>81.166</v>
      </c>
      <c r="O770" s="89">
        <f t="shared" si="16"/>
        <v>182.145</v>
      </c>
      <c r="P770" s="192">
        <f t="shared" si="16"/>
        <v>162.618</v>
      </c>
      <c r="Q770" s="89">
        <f t="shared" si="16"/>
        <v>233.88</v>
      </c>
      <c r="R770" s="192">
        <f t="shared" si="16"/>
        <v>13</v>
      </c>
      <c r="S770" s="89">
        <f t="shared" si="16"/>
        <v>82.02900000000001</v>
      </c>
      <c r="T770" s="192">
        <f t="shared" si="16"/>
        <v>16.369999999999997</v>
      </c>
      <c r="U770" s="89">
        <f t="shared" si="16"/>
        <v>99.87800000000001</v>
      </c>
      <c r="V770" s="192">
        <f t="shared" si="16"/>
        <v>18.439</v>
      </c>
      <c r="W770" s="89">
        <f t="shared" si="16"/>
        <v>99.16699999999999</v>
      </c>
      <c r="X770" s="192">
        <f t="shared" si="16"/>
        <v>184.412</v>
      </c>
      <c r="Y770" s="89">
        <f t="shared" si="16"/>
        <v>234.025</v>
      </c>
      <c r="Z770" s="192">
        <f t="shared" si="16"/>
        <v>555.053</v>
      </c>
      <c r="AA770" s="89">
        <f t="shared" si="16"/>
        <v>577.2719999999999</v>
      </c>
      <c r="AB770" s="192">
        <f t="shared" si="16"/>
        <v>122.222</v>
      </c>
      <c r="AC770" s="89">
        <v>247.407</v>
      </c>
      <c r="AD770" s="192">
        <f>AD716+AD718+AD720+AD722+AD724+AD726+AD728+AD730+AD732+AD734+AD736+AD738+AD740+AD742+AD744+AD746+AD748+AD750+AD752+AD754+AD756+AD758+AD760+AD762+AD764+AD766+AD769</f>
        <v>50.726000000000006</v>
      </c>
      <c r="AE770" s="89">
        <f>AE716+AE718+AE720+AE722+AE724+AE726+AE728+AE730+AE732+AE734+AE736+AE738+AE740+AE742+AE744+AE746+AE748+AE750+AE752+AE754+AE756+AE758+AE760+AE762+AE764+AE766+AE769</f>
        <v>99.97299999999998</v>
      </c>
      <c r="AF770" s="192">
        <f>AF716+AF718+AF720+AF722+AF724+AF726+AF728+AF730+AF732+AF734+AF736+AF738+AF740+AF742+AF744+AF746+AF748+AF750+AF752+AF754+AF756+AF758+AF760+AF762+AF764+AF766+AF769</f>
        <v>182.827</v>
      </c>
      <c r="AG770" s="89">
        <f>AG716+AG718+AG720+AG722+AG724+AG726+AG728+AG730+AG732+AG734+AG736+AG738+AG740+AG742+AG744+AG746+AG748+AG750+AG752+AG754+AG756+AG758+AG760+AG762+AG764+AG766+AG769</f>
        <v>92.771</v>
      </c>
      <c r="AH770" s="192">
        <f>AH716+AH718+AH720+AH722+AH724+AH726+AH728+AH730+AH732+AH734+AH736+AH738+AH740+AH742+AH744+AH746+AH748+AH750+AH752+AH754+AH756+AH758+AH760+AH762+AH764+AH766+AH769</f>
        <v>164.945</v>
      </c>
      <c r="AI770" s="89">
        <f>AI716+AI718+AI720+AI722+AI724+AI726+AI728+AI730+AI732+AI734+AI736+AI738+AI740+AI742+AI744+AI746+AI748+AI750+AI752+AI754+AI756+AI758+AI760+AI762+AI764+AI766+AI769+AI768</f>
        <v>164.053</v>
      </c>
      <c r="AJ770" s="192">
        <f>AJ716+AJ718+AJ720+AJ722+AJ724+AJ726+AJ728+AJ730+AJ732+AJ734+AJ736+AJ738+AJ740+AJ742+AJ744+AJ746+AJ748+AJ750+AJ752+AJ754+AJ756+AJ758+AJ760+AJ762+AJ764+AJ766+AJ769</f>
        <v>185.594</v>
      </c>
      <c r="AK770" s="89">
        <f>AK716+AK718+AK720+AK722+AK724+AK726+AK728+AK730+AK732+AK734+AK736+AK738+AK740+AK742+AK744+AK746+AK748+AK750+AK752+AK754+AK756+AK758+AK760+AK762+AK764+AK766+AK769+AK768</f>
        <v>182.795</v>
      </c>
      <c r="AL770" s="193">
        <f>AL716+AL718+AL720+AL722+AL724+AL726+AL728+AL730+AL732+AL734+AL736+AL738+AL740+AL742+AL744+AL746+AL748+AL750+AL752+AL754+AL756+AL758+AL760+AL762+AL764+AL766+AL769</f>
        <v>163.02800000000002</v>
      </c>
      <c r="AM770" s="89">
        <f>AM716+AM718+AM720+AM722+AM724+AM726+AM728+AM730+AM732+AM734+AM736+AM738+AM740+AM742+AM744+AM746+AM748+AM750+AM752+AM754+AM756+AM758+AM760+AM762+AM764+AM766+AM769</f>
        <v>199.49799999999996</v>
      </c>
    </row>
  </sheetData>
  <sheetProtection/>
  <mergeCells count="315">
    <mergeCell ref="AL702:AM702"/>
    <mergeCell ref="B767:B768"/>
    <mergeCell ref="AB702:AC702"/>
    <mergeCell ref="AD702:AE702"/>
    <mergeCell ref="AF702:AG702"/>
    <mergeCell ref="AH702:AI702"/>
    <mergeCell ref="T702:U702"/>
    <mergeCell ref="V702:W702"/>
    <mergeCell ref="X702:Y702"/>
    <mergeCell ref="Z702:AA702"/>
    <mergeCell ref="L702:M702"/>
    <mergeCell ref="N702:O702"/>
    <mergeCell ref="P702:Q702"/>
    <mergeCell ref="R702:S702"/>
    <mergeCell ref="AJ702:AK702"/>
    <mergeCell ref="A699:C699"/>
    <mergeCell ref="A700:P700"/>
    <mergeCell ref="A701:C701"/>
    <mergeCell ref="A702:A703"/>
    <mergeCell ref="B702:B703"/>
    <mergeCell ref="C702:C703"/>
    <mergeCell ref="D702:E702"/>
    <mergeCell ref="F702:G702"/>
    <mergeCell ref="H702:I702"/>
    <mergeCell ref="J702:K702"/>
    <mergeCell ref="A697:C697"/>
    <mergeCell ref="A698:C698"/>
    <mergeCell ref="AV626:AW626"/>
    <mergeCell ref="AX626:AY626"/>
    <mergeCell ref="AZ626:BA626"/>
    <mergeCell ref="BB626:BC626"/>
    <mergeCell ref="D626:E626"/>
    <mergeCell ref="F626:G626"/>
    <mergeCell ref="A621:C621"/>
    <mergeCell ref="A622:C622"/>
    <mergeCell ref="A623:C623"/>
    <mergeCell ref="A624:K624"/>
    <mergeCell ref="BD626:BE626"/>
    <mergeCell ref="B691:B692"/>
    <mergeCell ref="H626:I626"/>
    <mergeCell ref="J626:K626"/>
    <mergeCell ref="L626:M626"/>
    <mergeCell ref="N626:O626"/>
    <mergeCell ref="A625:C625"/>
    <mergeCell ref="A626:A627"/>
    <mergeCell ref="B626:B627"/>
    <mergeCell ref="C626:C627"/>
    <mergeCell ref="X626:Y626"/>
    <mergeCell ref="Z626:AA626"/>
    <mergeCell ref="AB626:AC626"/>
    <mergeCell ref="AD626:AE626"/>
    <mergeCell ref="P626:Q626"/>
    <mergeCell ref="R626:S626"/>
    <mergeCell ref="T626:U626"/>
    <mergeCell ref="V626:W626"/>
    <mergeCell ref="AJ550:AK550"/>
    <mergeCell ref="AL550:AM550"/>
    <mergeCell ref="AF626:AG626"/>
    <mergeCell ref="AH626:AI626"/>
    <mergeCell ref="AJ626:AK626"/>
    <mergeCell ref="AL626:AM626"/>
    <mergeCell ref="X550:Y550"/>
    <mergeCell ref="Z550:AA550"/>
    <mergeCell ref="AR626:AS626"/>
    <mergeCell ref="AT626:AU626"/>
    <mergeCell ref="AB550:AC550"/>
    <mergeCell ref="AD550:AE550"/>
    <mergeCell ref="AF550:AG550"/>
    <mergeCell ref="AH550:AI550"/>
    <mergeCell ref="AN626:AO626"/>
    <mergeCell ref="AP626:AQ626"/>
    <mergeCell ref="L550:M550"/>
    <mergeCell ref="N550:O550"/>
    <mergeCell ref="P550:Q550"/>
    <mergeCell ref="R550:S550"/>
    <mergeCell ref="T550:U550"/>
    <mergeCell ref="V550:W550"/>
    <mergeCell ref="CN473:CO473"/>
    <mergeCell ref="B540:B541"/>
    <mergeCell ref="A545:C545"/>
    <mergeCell ref="A546:C546"/>
    <mergeCell ref="CF473:CG473"/>
    <mergeCell ref="CH473:CI473"/>
    <mergeCell ref="CJ473:CK473"/>
    <mergeCell ref="CL473:CM473"/>
    <mergeCell ref="BX473:BY473"/>
    <mergeCell ref="BZ473:CA473"/>
    <mergeCell ref="BN473:BO473"/>
    <mergeCell ref="CB473:CC473"/>
    <mergeCell ref="CD473:CE473"/>
    <mergeCell ref="BP473:BQ473"/>
    <mergeCell ref="BR473:BS473"/>
    <mergeCell ref="BT473:BU473"/>
    <mergeCell ref="BV473:BW473"/>
    <mergeCell ref="BB473:BC473"/>
    <mergeCell ref="BD473:BE473"/>
    <mergeCell ref="BF473:BG473"/>
    <mergeCell ref="BH473:BI473"/>
    <mergeCell ref="BJ473:BK473"/>
    <mergeCell ref="BL473:BM473"/>
    <mergeCell ref="AP473:AQ473"/>
    <mergeCell ref="AR473:AS473"/>
    <mergeCell ref="AT473:AU473"/>
    <mergeCell ref="AV473:AW473"/>
    <mergeCell ref="AX473:AY473"/>
    <mergeCell ref="AZ473:BA473"/>
    <mergeCell ref="AD473:AE473"/>
    <mergeCell ref="AF473:AG473"/>
    <mergeCell ref="AH473:AI473"/>
    <mergeCell ref="AJ473:AK473"/>
    <mergeCell ref="AL473:AM473"/>
    <mergeCell ref="AN473:AO473"/>
    <mergeCell ref="R473:S473"/>
    <mergeCell ref="T473:U473"/>
    <mergeCell ref="V473:W473"/>
    <mergeCell ref="X473:Y473"/>
    <mergeCell ref="Z473:AA473"/>
    <mergeCell ref="AB473:AC473"/>
    <mergeCell ref="F473:G473"/>
    <mergeCell ref="H473:I473"/>
    <mergeCell ref="J473:K473"/>
    <mergeCell ref="L473:M473"/>
    <mergeCell ref="N473:O473"/>
    <mergeCell ref="P473:Q473"/>
    <mergeCell ref="A469:C469"/>
    <mergeCell ref="A470:C470"/>
    <mergeCell ref="A473:A474"/>
    <mergeCell ref="B473:B474"/>
    <mergeCell ref="C473:C474"/>
    <mergeCell ref="D473:E473"/>
    <mergeCell ref="T396:U396"/>
    <mergeCell ref="V396:W396"/>
    <mergeCell ref="B463:B464"/>
    <mergeCell ref="A468:C468"/>
    <mergeCell ref="L396:M396"/>
    <mergeCell ref="N396:O396"/>
    <mergeCell ref="P396:Q396"/>
    <mergeCell ref="R396:S396"/>
    <mergeCell ref="A394:J394"/>
    <mergeCell ref="A396:A397"/>
    <mergeCell ref="B396:B397"/>
    <mergeCell ref="C396:C397"/>
    <mergeCell ref="D396:E396"/>
    <mergeCell ref="F396:G396"/>
    <mergeCell ref="H396:I396"/>
    <mergeCell ref="J396:K396"/>
    <mergeCell ref="A8:A9"/>
    <mergeCell ref="B8:B9"/>
    <mergeCell ref="C8:C9"/>
    <mergeCell ref="D8:E8"/>
    <mergeCell ref="A3:C3"/>
    <mergeCell ref="A4:C4"/>
    <mergeCell ref="A5:C5"/>
    <mergeCell ref="A6:J6"/>
    <mergeCell ref="R8:S8"/>
    <mergeCell ref="T8:U8"/>
    <mergeCell ref="F8:G8"/>
    <mergeCell ref="H8:I8"/>
    <mergeCell ref="J8:K8"/>
    <mergeCell ref="L8:M8"/>
    <mergeCell ref="A82:C82"/>
    <mergeCell ref="A85:A86"/>
    <mergeCell ref="B85:B86"/>
    <mergeCell ref="C85:C86"/>
    <mergeCell ref="V8:W8"/>
    <mergeCell ref="B75:B76"/>
    <mergeCell ref="A80:C80"/>
    <mergeCell ref="A81:C81"/>
    <mergeCell ref="N8:O8"/>
    <mergeCell ref="P8:Q8"/>
    <mergeCell ref="L85:M85"/>
    <mergeCell ref="N85:O85"/>
    <mergeCell ref="P85:Q85"/>
    <mergeCell ref="R85:S85"/>
    <mergeCell ref="D85:E85"/>
    <mergeCell ref="F85:G85"/>
    <mergeCell ref="H85:I85"/>
    <mergeCell ref="J85:K85"/>
    <mergeCell ref="AB85:AC85"/>
    <mergeCell ref="AD85:AE85"/>
    <mergeCell ref="AF85:AG85"/>
    <mergeCell ref="AH85:AI85"/>
    <mergeCell ref="T85:U85"/>
    <mergeCell ref="V85:W85"/>
    <mergeCell ref="X85:Y85"/>
    <mergeCell ref="Z85:AA85"/>
    <mergeCell ref="AR85:AS85"/>
    <mergeCell ref="AT85:AU85"/>
    <mergeCell ref="AV85:AW85"/>
    <mergeCell ref="AX85:AY85"/>
    <mergeCell ref="AJ85:AK85"/>
    <mergeCell ref="AL85:AM85"/>
    <mergeCell ref="AN85:AO85"/>
    <mergeCell ref="AP85:AQ85"/>
    <mergeCell ref="BH85:BI85"/>
    <mergeCell ref="BJ85:BK85"/>
    <mergeCell ref="BL85:BM85"/>
    <mergeCell ref="BN85:BO85"/>
    <mergeCell ref="AZ85:BA85"/>
    <mergeCell ref="BB85:BC85"/>
    <mergeCell ref="BD85:BE85"/>
    <mergeCell ref="BF85:BG85"/>
    <mergeCell ref="CB85:CC85"/>
    <mergeCell ref="CD85:CE85"/>
    <mergeCell ref="BP85:BQ85"/>
    <mergeCell ref="BR85:BS85"/>
    <mergeCell ref="BT85:BU85"/>
    <mergeCell ref="BV85:BW85"/>
    <mergeCell ref="CN85:CO85"/>
    <mergeCell ref="B152:B153"/>
    <mergeCell ref="A157:C157"/>
    <mergeCell ref="A158:C158"/>
    <mergeCell ref="CF85:CG85"/>
    <mergeCell ref="CH85:CI85"/>
    <mergeCell ref="CJ85:CK85"/>
    <mergeCell ref="CL85:CM85"/>
    <mergeCell ref="BX85:BY85"/>
    <mergeCell ref="BZ85:CA85"/>
    <mergeCell ref="D162:E162"/>
    <mergeCell ref="F162:G162"/>
    <mergeCell ref="H162:I162"/>
    <mergeCell ref="J162:K162"/>
    <mergeCell ref="A159:C159"/>
    <mergeCell ref="A160:C160"/>
    <mergeCell ref="A161:C161"/>
    <mergeCell ref="A162:A163"/>
    <mergeCell ref="B162:B163"/>
    <mergeCell ref="C162:C163"/>
    <mergeCell ref="X162:Y162"/>
    <mergeCell ref="Z162:AA162"/>
    <mergeCell ref="L162:M162"/>
    <mergeCell ref="N162:O162"/>
    <mergeCell ref="P162:Q162"/>
    <mergeCell ref="R162:S162"/>
    <mergeCell ref="AJ162:AK162"/>
    <mergeCell ref="AL162:AM162"/>
    <mergeCell ref="A234:C234"/>
    <mergeCell ref="A235:C235"/>
    <mergeCell ref="AB162:AC162"/>
    <mergeCell ref="AD162:AE162"/>
    <mergeCell ref="AF162:AG162"/>
    <mergeCell ref="AH162:AI162"/>
    <mergeCell ref="T162:U162"/>
    <mergeCell ref="V162:W162"/>
    <mergeCell ref="A236:C236"/>
    <mergeCell ref="A237:K237"/>
    <mergeCell ref="A238:C238"/>
    <mergeCell ref="A239:A240"/>
    <mergeCell ref="B239:B240"/>
    <mergeCell ref="C239:C240"/>
    <mergeCell ref="D239:E239"/>
    <mergeCell ref="F239:G239"/>
    <mergeCell ref="H239:I239"/>
    <mergeCell ref="J239:K239"/>
    <mergeCell ref="T239:U239"/>
    <mergeCell ref="V239:W239"/>
    <mergeCell ref="X239:Y239"/>
    <mergeCell ref="Z239:AA239"/>
    <mergeCell ref="L239:M239"/>
    <mergeCell ref="N239:O239"/>
    <mergeCell ref="P239:Q239"/>
    <mergeCell ref="R239:S239"/>
    <mergeCell ref="AN239:AO239"/>
    <mergeCell ref="AP239:AQ239"/>
    <mergeCell ref="AB239:AC239"/>
    <mergeCell ref="AD239:AE239"/>
    <mergeCell ref="AF239:AG239"/>
    <mergeCell ref="AH239:AI239"/>
    <mergeCell ref="AZ239:BA239"/>
    <mergeCell ref="BB239:BC239"/>
    <mergeCell ref="BD239:BE239"/>
    <mergeCell ref="B304:B305"/>
    <mergeCell ref="AR239:AS239"/>
    <mergeCell ref="AT239:AU239"/>
    <mergeCell ref="AV239:AW239"/>
    <mergeCell ref="AX239:AY239"/>
    <mergeCell ref="AJ239:AK239"/>
    <mergeCell ref="AL239:AM239"/>
    <mergeCell ref="A314:C314"/>
    <mergeCell ref="A315:A316"/>
    <mergeCell ref="B315:B316"/>
    <mergeCell ref="C315:C316"/>
    <mergeCell ref="A310:C310"/>
    <mergeCell ref="A311:C311"/>
    <mergeCell ref="A312:C312"/>
    <mergeCell ref="A313:P313"/>
    <mergeCell ref="Z315:AA315"/>
    <mergeCell ref="L315:M315"/>
    <mergeCell ref="N315:O315"/>
    <mergeCell ref="P315:Q315"/>
    <mergeCell ref="R315:S315"/>
    <mergeCell ref="D315:E315"/>
    <mergeCell ref="F315:G315"/>
    <mergeCell ref="H315:I315"/>
    <mergeCell ref="J315:K315"/>
    <mergeCell ref="AJ315:AK315"/>
    <mergeCell ref="AL315:AM315"/>
    <mergeCell ref="B380:B381"/>
    <mergeCell ref="AB315:AC315"/>
    <mergeCell ref="AD315:AE315"/>
    <mergeCell ref="AF315:AG315"/>
    <mergeCell ref="AH315:AI315"/>
    <mergeCell ref="T315:U315"/>
    <mergeCell ref="V315:W315"/>
    <mergeCell ref="X315:Y315"/>
    <mergeCell ref="D550:E550"/>
    <mergeCell ref="F550:G550"/>
    <mergeCell ref="H550:I550"/>
    <mergeCell ref="J550:K550"/>
    <mergeCell ref="A547:C547"/>
    <mergeCell ref="A548:C548"/>
    <mergeCell ref="A549:C549"/>
    <mergeCell ref="A550:A551"/>
    <mergeCell ref="B550:B551"/>
    <mergeCell ref="C550:C55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30"/>
  <sheetViews>
    <sheetView zoomScalePageLayoutView="0" workbookViewId="0" topLeftCell="A1">
      <selection activeCell="A66" sqref="A66:G130"/>
    </sheetView>
  </sheetViews>
  <sheetFormatPr defaultColWidth="9.00390625" defaultRowHeight="12.75"/>
  <cols>
    <col min="2" max="2" width="6.375" style="0" customWidth="1"/>
    <col min="3" max="3" width="35.875" style="0" customWidth="1"/>
    <col min="5" max="5" width="13.125" style="0" customWidth="1"/>
    <col min="6" max="6" width="11.125" style="0" customWidth="1"/>
  </cols>
  <sheetData>
    <row r="2" spans="2:6" ht="12.75">
      <c r="B2" s="317" t="s">
        <v>1039</v>
      </c>
      <c r="C2" s="317"/>
      <c r="D2" s="317"/>
      <c r="E2" s="317"/>
      <c r="F2" s="317"/>
    </row>
    <row r="3" spans="2:6" ht="13.5" thickBot="1">
      <c r="B3" s="8"/>
      <c r="C3" s="8"/>
      <c r="D3" s="8"/>
      <c r="E3" s="8"/>
      <c r="F3" s="8"/>
    </row>
    <row r="4" spans="2:6" ht="13.5" thickBot="1">
      <c r="B4" s="307" t="s">
        <v>0</v>
      </c>
      <c r="C4" s="309" t="s">
        <v>2</v>
      </c>
      <c r="D4" s="311" t="s">
        <v>3</v>
      </c>
      <c r="E4" s="275" t="s">
        <v>101</v>
      </c>
      <c r="F4" s="276"/>
    </row>
    <row r="5" spans="2:6" ht="12.75">
      <c r="B5" s="308"/>
      <c r="C5" s="310"/>
      <c r="D5" s="312"/>
      <c r="E5" s="127" t="s">
        <v>25</v>
      </c>
      <c r="F5" s="128"/>
    </row>
    <row r="6" spans="2:6" ht="12.75">
      <c r="B6" s="14" t="s">
        <v>27</v>
      </c>
      <c r="C6" s="9" t="s">
        <v>26</v>
      </c>
      <c r="D6" s="10"/>
      <c r="E6" s="67" t="s">
        <v>431</v>
      </c>
      <c r="F6" s="128" t="s">
        <v>843</v>
      </c>
    </row>
    <row r="7" spans="2:6" ht="12.75">
      <c r="B7" s="11" t="s">
        <v>6</v>
      </c>
      <c r="C7" s="46" t="s">
        <v>28</v>
      </c>
      <c r="D7" s="63" t="s">
        <v>29</v>
      </c>
      <c r="E7" s="93">
        <v>1957</v>
      </c>
      <c r="F7" s="96"/>
    </row>
    <row r="8" spans="2:6" ht="12.75">
      <c r="B8" s="11" t="s">
        <v>7</v>
      </c>
      <c r="C8" s="46" t="s">
        <v>30</v>
      </c>
      <c r="D8" s="63" t="s">
        <v>5</v>
      </c>
      <c r="E8" s="93">
        <v>2303.14</v>
      </c>
      <c r="F8" s="96"/>
    </row>
    <row r="9" spans="2:6" ht="12.75">
      <c r="B9" s="50"/>
      <c r="C9" s="47" t="s">
        <v>1</v>
      </c>
      <c r="D9" s="64"/>
      <c r="E9" s="94"/>
      <c r="F9" s="97"/>
    </row>
    <row r="10" spans="2:6" ht="12.75">
      <c r="B10" s="38" t="s">
        <v>27</v>
      </c>
      <c r="C10" s="1" t="s">
        <v>146</v>
      </c>
      <c r="D10" s="65" t="s">
        <v>147</v>
      </c>
      <c r="E10" s="100">
        <v>0</v>
      </c>
      <c r="F10" s="101">
        <v>0</v>
      </c>
    </row>
    <row r="11" spans="2:6" ht="12.75">
      <c r="B11" s="39"/>
      <c r="C11" s="2"/>
      <c r="D11" s="66" t="s">
        <v>148</v>
      </c>
      <c r="E11" s="100">
        <v>0</v>
      </c>
      <c r="F11" s="101">
        <v>0</v>
      </c>
    </row>
    <row r="12" spans="2:6" ht="12.75">
      <c r="B12" s="38" t="s">
        <v>8</v>
      </c>
      <c r="C12" s="1" t="s">
        <v>211</v>
      </c>
      <c r="D12" s="65" t="s">
        <v>5</v>
      </c>
      <c r="E12" s="100">
        <v>0</v>
      </c>
      <c r="F12" s="101">
        <v>0</v>
      </c>
    </row>
    <row r="13" spans="2:6" ht="12.75">
      <c r="B13" s="39"/>
      <c r="C13" s="2"/>
      <c r="D13" s="66" t="s">
        <v>148</v>
      </c>
      <c r="E13" s="100">
        <v>0</v>
      </c>
      <c r="F13" s="101">
        <v>0</v>
      </c>
    </row>
    <row r="14" spans="2:6" ht="12.75">
      <c r="B14" s="38" t="s">
        <v>9</v>
      </c>
      <c r="C14" s="1" t="s">
        <v>150</v>
      </c>
      <c r="D14" s="65" t="s">
        <v>152</v>
      </c>
      <c r="E14" s="100">
        <v>0</v>
      </c>
      <c r="F14" s="101">
        <v>0</v>
      </c>
    </row>
    <row r="15" spans="2:6" ht="12.75">
      <c r="B15" s="39"/>
      <c r="C15" s="2" t="s">
        <v>151</v>
      </c>
      <c r="D15" s="66" t="s">
        <v>148</v>
      </c>
      <c r="E15" s="100">
        <v>0</v>
      </c>
      <c r="F15" s="101">
        <v>0</v>
      </c>
    </row>
    <row r="16" spans="2:6" ht="12.75">
      <c r="B16" s="38" t="s">
        <v>153</v>
      </c>
      <c r="C16" s="1" t="s">
        <v>154</v>
      </c>
      <c r="D16" s="65" t="s">
        <v>155</v>
      </c>
      <c r="E16" s="100">
        <v>0</v>
      </c>
      <c r="F16" s="101">
        <v>0</v>
      </c>
    </row>
    <row r="17" spans="2:6" ht="12.75">
      <c r="B17" s="39"/>
      <c r="C17" s="2"/>
      <c r="D17" s="66" t="s">
        <v>148</v>
      </c>
      <c r="E17" s="100">
        <v>0</v>
      </c>
      <c r="F17" s="101">
        <v>0</v>
      </c>
    </row>
    <row r="18" spans="2:6" ht="12.75">
      <c r="B18" s="38" t="s">
        <v>13</v>
      </c>
      <c r="C18" s="1" t="s">
        <v>156</v>
      </c>
      <c r="D18" s="65" t="s">
        <v>482</v>
      </c>
      <c r="E18" s="100">
        <v>0</v>
      </c>
      <c r="F18" s="101">
        <v>0</v>
      </c>
    </row>
    <row r="19" spans="2:6" ht="12.75">
      <c r="B19" s="39"/>
      <c r="C19" s="2" t="s">
        <v>157</v>
      </c>
      <c r="D19" s="66" t="s">
        <v>148</v>
      </c>
      <c r="E19" s="100">
        <v>0</v>
      </c>
      <c r="F19" s="101">
        <v>0</v>
      </c>
    </row>
    <row r="20" spans="2:6" ht="12.75">
      <c r="B20" s="38" t="s">
        <v>158</v>
      </c>
      <c r="C20" s="1" t="s">
        <v>206</v>
      </c>
      <c r="D20" s="65" t="s">
        <v>155</v>
      </c>
      <c r="E20" s="100">
        <v>0</v>
      </c>
      <c r="F20" s="101">
        <v>0</v>
      </c>
    </row>
    <row r="21" spans="2:6" ht="12.75">
      <c r="B21" s="39"/>
      <c r="C21" s="2" t="s">
        <v>160</v>
      </c>
      <c r="D21" s="66" t="s">
        <v>148</v>
      </c>
      <c r="E21" s="100">
        <v>0</v>
      </c>
      <c r="F21" s="101">
        <v>0</v>
      </c>
    </row>
    <row r="22" spans="2:6" ht="12.75">
      <c r="B22" s="38" t="s">
        <v>14</v>
      </c>
      <c r="C22" s="1" t="s">
        <v>161</v>
      </c>
      <c r="D22" s="65" t="s">
        <v>162</v>
      </c>
      <c r="E22" s="100">
        <v>0</v>
      </c>
      <c r="F22" s="101">
        <v>0</v>
      </c>
    </row>
    <row r="23" spans="2:6" ht="12.75">
      <c r="B23" s="39"/>
      <c r="C23" s="2"/>
      <c r="D23" s="66" t="s">
        <v>148</v>
      </c>
      <c r="E23" s="100">
        <v>0</v>
      </c>
      <c r="F23" s="101">
        <v>0</v>
      </c>
    </row>
    <row r="24" spans="2:6" ht="12.75">
      <c r="B24" s="38" t="s">
        <v>15</v>
      </c>
      <c r="C24" s="1" t="s">
        <v>163</v>
      </c>
      <c r="D24" s="65" t="s">
        <v>147</v>
      </c>
      <c r="E24" s="100">
        <v>0</v>
      </c>
      <c r="F24" s="101">
        <v>0</v>
      </c>
    </row>
    <row r="25" spans="2:6" ht="12.75">
      <c r="B25" s="39"/>
      <c r="C25" s="2"/>
      <c r="D25" s="66" t="s">
        <v>148</v>
      </c>
      <c r="E25" s="100">
        <v>0</v>
      </c>
      <c r="F25" s="101">
        <v>0</v>
      </c>
    </row>
    <row r="26" spans="2:6" ht="12.75">
      <c r="B26" s="38" t="s">
        <v>16</v>
      </c>
      <c r="C26" s="1" t="s">
        <v>164</v>
      </c>
      <c r="D26" s="65" t="s">
        <v>147</v>
      </c>
      <c r="E26" s="100">
        <v>0</v>
      </c>
      <c r="F26" s="101">
        <v>2</v>
      </c>
    </row>
    <row r="27" spans="2:6" ht="12.75">
      <c r="B27" s="39"/>
      <c r="C27" s="2"/>
      <c r="D27" s="66" t="s">
        <v>148</v>
      </c>
      <c r="E27" s="100">
        <v>0</v>
      </c>
      <c r="F27" s="101">
        <v>0.274</v>
      </c>
    </row>
    <row r="28" spans="2:6" ht="12.75">
      <c r="B28" s="38" t="s">
        <v>17</v>
      </c>
      <c r="C28" s="1" t="s">
        <v>165</v>
      </c>
      <c r="D28" s="65" t="s">
        <v>162</v>
      </c>
      <c r="E28" s="100">
        <v>4</v>
      </c>
      <c r="F28" s="101">
        <v>10</v>
      </c>
    </row>
    <row r="29" spans="2:6" ht="12.75">
      <c r="B29" s="39"/>
      <c r="C29" s="2"/>
      <c r="D29" s="66" t="s">
        <v>148</v>
      </c>
      <c r="E29" s="175" t="s">
        <v>256</v>
      </c>
      <c r="F29" s="176">
        <v>5.291</v>
      </c>
    </row>
    <row r="30" spans="2:6" ht="12.75">
      <c r="B30" s="38" t="s">
        <v>18</v>
      </c>
      <c r="C30" s="1" t="s">
        <v>167</v>
      </c>
      <c r="D30" s="65" t="s">
        <v>208</v>
      </c>
      <c r="E30" s="100">
        <v>0</v>
      </c>
      <c r="F30" s="101">
        <v>0</v>
      </c>
    </row>
    <row r="31" spans="2:6" ht="12.75">
      <c r="B31" s="39"/>
      <c r="C31" s="2"/>
      <c r="D31" s="66" t="s">
        <v>148</v>
      </c>
      <c r="E31" s="100">
        <v>0</v>
      </c>
      <c r="F31" s="101">
        <v>0</v>
      </c>
    </row>
    <row r="32" spans="2:6" ht="12.75">
      <c r="B32" s="38" t="s">
        <v>19</v>
      </c>
      <c r="C32" s="1" t="s">
        <v>168</v>
      </c>
      <c r="D32" s="65" t="s">
        <v>162</v>
      </c>
      <c r="E32" s="100">
        <v>0</v>
      </c>
      <c r="F32" s="101">
        <v>1</v>
      </c>
    </row>
    <row r="33" spans="2:6" ht="12.75">
      <c r="B33" s="39"/>
      <c r="C33" s="2"/>
      <c r="D33" s="66" t="s">
        <v>148</v>
      </c>
      <c r="E33" s="100">
        <v>0</v>
      </c>
      <c r="F33" s="101">
        <v>0.085</v>
      </c>
    </row>
    <row r="34" spans="2:6" ht="12.75">
      <c r="B34" s="38" t="s">
        <v>20</v>
      </c>
      <c r="C34" s="1" t="s">
        <v>169</v>
      </c>
      <c r="D34" s="65" t="s">
        <v>162</v>
      </c>
      <c r="E34" s="100">
        <v>0</v>
      </c>
      <c r="F34" s="101">
        <v>0</v>
      </c>
    </row>
    <row r="35" spans="2:6" ht="12.75">
      <c r="B35" s="39"/>
      <c r="C35" s="2"/>
      <c r="D35" s="66" t="s">
        <v>148</v>
      </c>
      <c r="E35" s="175" t="s">
        <v>241</v>
      </c>
      <c r="F35" s="176">
        <v>0</v>
      </c>
    </row>
    <row r="36" spans="2:6" ht="12.75">
      <c r="B36" s="38" t="s">
        <v>21</v>
      </c>
      <c r="C36" s="1" t="s">
        <v>170</v>
      </c>
      <c r="D36" s="65" t="s">
        <v>162</v>
      </c>
      <c r="E36" s="100">
        <v>1</v>
      </c>
      <c r="F36" s="101">
        <v>1</v>
      </c>
    </row>
    <row r="37" spans="2:6" ht="12.75">
      <c r="B37" s="39"/>
      <c r="C37" s="2" t="s">
        <v>589</v>
      </c>
      <c r="D37" s="66" t="s">
        <v>148</v>
      </c>
      <c r="E37" s="175" t="s">
        <v>262</v>
      </c>
      <c r="F37" s="176">
        <v>10.901</v>
      </c>
    </row>
    <row r="38" spans="2:6" ht="12.75">
      <c r="B38" s="38" t="s">
        <v>22</v>
      </c>
      <c r="C38" s="1" t="s">
        <v>535</v>
      </c>
      <c r="D38" s="65" t="s">
        <v>5</v>
      </c>
      <c r="E38" s="100">
        <v>0</v>
      </c>
      <c r="F38" s="101">
        <v>0</v>
      </c>
    </row>
    <row r="39" spans="2:6" ht="12.75">
      <c r="B39" s="39"/>
      <c r="C39" s="2" t="s">
        <v>300</v>
      </c>
      <c r="D39" s="66" t="s">
        <v>148</v>
      </c>
      <c r="E39" s="100">
        <v>0</v>
      </c>
      <c r="F39" s="101">
        <v>0</v>
      </c>
    </row>
    <row r="40" spans="2:6" ht="12.75">
      <c r="B40" s="38" t="s">
        <v>23</v>
      </c>
      <c r="C40" s="1" t="s">
        <v>173</v>
      </c>
      <c r="D40" s="65" t="s">
        <v>5</v>
      </c>
      <c r="E40" s="100">
        <v>0</v>
      </c>
      <c r="F40" s="101">
        <v>22</v>
      </c>
    </row>
    <row r="41" spans="2:6" ht="12.75">
      <c r="B41" s="39"/>
      <c r="C41" s="2"/>
      <c r="D41" s="66" t="s">
        <v>148</v>
      </c>
      <c r="E41" s="100">
        <v>0</v>
      </c>
      <c r="F41" s="101">
        <v>11.347</v>
      </c>
    </row>
    <row r="42" spans="2:6" ht="12.75">
      <c r="B42" s="38" t="s">
        <v>24</v>
      </c>
      <c r="C42" s="1" t="s">
        <v>202</v>
      </c>
      <c r="D42" s="65" t="s">
        <v>162</v>
      </c>
      <c r="E42" s="100">
        <v>0</v>
      </c>
      <c r="F42" s="101">
        <v>0</v>
      </c>
    </row>
    <row r="43" spans="2:6" ht="12.75">
      <c r="B43" s="39"/>
      <c r="C43" s="2" t="s">
        <v>175</v>
      </c>
      <c r="D43" s="66" t="s">
        <v>148</v>
      </c>
      <c r="E43" s="100">
        <v>0</v>
      </c>
      <c r="F43" s="101">
        <v>0</v>
      </c>
    </row>
    <row r="44" spans="2:6" ht="12.75">
      <c r="B44" s="38" t="s">
        <v>33</v>
      </c>
      <c r="C44" s="1" t="s">
        <v>176</v>
      </c>
      <c r="D44" s="65" t="s">
        <v>177</v>
      </c>
      <c r="E44" s="100">
        <v>0</v>
      </c>
      <c r="F44" s="101">
        <v>0</v>
      </c>
    </row>
    <row r="45" spans="2:6" ht="12.75">
      <c r="B45" s="39"/>
      <c r="C45" s="2"/>
      <c r="D45" s="66" t="s">
        <v>148</v>
      </c>
      <c r="E45" s="100">
        <v>0</v>
      </c>
      <c r="F45" s="101">
        <v>0</v>
      </c>
    </row>
    <row r="46" spans="2:6" ht="12.75">
      <c r="B46" s="38" t="s">
        <v>178</v>
      </c>
      <c r="C46" s="1" t="s">
        <v>179</v>
      </c>
      <c r="D46" s="65" t="s">
        <v>177</v>
      </c>
      <c r="E46" s="100">
        <v>0</v>
      </c>
      <c r="F46" s="101">
        <v>1</v>
      </c>
    </row>
    <row r="47" spans="2:6" ht="12.75">
      <c r="B47" s="39"/>
      <c r="C47" s="2"/>
      <c r="D47" s="66" t="s">
        <v>148</v>
      </c>
      <c r="E47" s="100">
        <v>0</v>
      </c>
      <c r="F47" s="101">
        <v>0.614</v>
      </c>
    </row>
    <row r="48" spans="2:6" ht="12.75">
      <c r="B48" s="38" t="s">
        <v>181</v>
      </c>
      <c r="C48" s="1" t="s">
        <v>180</v>
      </c>
      <c r="D48" s="65" t="s">
        <v>177</v>
      </c>
      <c r="E48" s="100">
        <v>0</v>
      </c>
      <c r="F48" s="101">
        <v>4.2</v>
      </c>
    </row>
    <row r="49" spans="2:6" ht="12.75">
      <c r="B49" s="39"/>
      <c r="C49" s="2"/>
      <c r="D49" s="66" t="s">
        <v>148</v>
      </c>
      <c r="E49" s="175" t="s">
        <v>241</v>
      </c>
      <c r="F49" s="176" t="s">
        <v>733</v>
      </c>
    </row>
    <row r="50" spans="2:6" ht="12.75">
      <c r="B50" s="38" t="s">
        <v>183</v>
      </c>
      <c r="C50" s="1" t="s">
        <v>182</v>
      </c>
      <c r="D50" s="65" t="s">
        <v>177</v>
      </c>
      <c r="E50" s="175" t="s">
        <v>241</v>
      </c>
      <c r="F50" s="176" t="s">
        <v>553</v>
      </c>
    </row>
    <row r="51" spans="2:6" ht="12.75">
      <c r="B51" s="39"/>
      <c r="C51" s="2"/>
      <c r="D51" s="66" t="s">
        <v>148</v>
      </c>
      <c r="E51" s="175" t="s">
        <v>241</v>
      </c>
      <c r="F51" s="176" t="s">
        <v>734</v>
      </c>
    </row>
    <row r="52" spans="2:6" ht="12.75">
      <c r="B52" s="38" t="s">
        <v>184</v>
      </c>
      <c r="C52" s="1" t="s">
        <v>186</v>
      </c>
      <c r="D52" s="65" t="s">
        <v>162</v>
      </c>
      <c r="E52" s="175" t="s">
        <v>241</v>
      </c>
      <c r="F52" s="176">
        <v>0</v>
      </c>
    </row>
    <row r="53" spans="2:6" ht="12.75">
      <c r="B53" s="39"/>
      <c r="C53" s="2"/>
      <c r="D53" s="66" t="s">
        <v>148</v>
      </c>
      <c r="E53" s="175" t="s">
        <v>241</v>
      </c>
      <c r="F53" s="176">
        <v>0</v>
      </c>
    </row>
    <row r="54" spans="2:6" ht="12.75">
      <c r="B54" s="38" t="s">
        <v>185</v>
      </c>
      <c r="C54" s="1" t="s">
        <v>188</v>
      </c>
      <c r="D54" s="65" t="s">
        <v>162</v>
      </c>
      <c r="E54" s="175" t="s">
        <v>241</v>
      </c>
      <c r="F54" s="176">
        <v>0</v>
      </c>
    </row>
    <row r="55" spans="2:6" ht="12.75">
      <c r="B55" s="39"/>
      <c r="C55" s="2"/>
      <c r="D55" s="66" t="s">
        <v>148</v>
      </c>
      <c r="E55" s="175" t="s">
        <v>241</v>
      </c>
      <c r="F55" s="176">
        <v>0</v>
      </c>
    </row>
    <row r="56" spans="2:6" ht="12.75">
      <c r="B56" s="38" t="s">
        <v>187</v>
      </c>
      <c r="C56" s="1" t="s">
        <v>190</v>
      </c>
      <c r="D56" s="65" t="s">
        <v>177</v>
      </c>
      <c r="E56" s="175" t="s">
        <v>241</v>
      </c>
      <c r="F56" s="176">
        <v>1</v>
      </c>
    </row>
    <row r="57" spans="2:6" ht="12.75">
      <c r="B57" s="39"/>
      <c r="C57" s="2"/>
      <c r="D57" s="66" t="s">
        <v>148</v>
      </c>
      <c r="E57" s="175" t="s">
        <v>241</v>
      </c>
      <c r="F57" s="176">
        <v>0.106</v>
      </c>
    </row>
    <row r="58" spans="2:6" ht="12.75">
      <c r="B58" s="38" t="s">
        <v>189</v>
      </c>
      <c r="C58" s="1" t="s">
        <v>192</v>
      </c>
      <c r="D58" s="65" t="s">
        <v>162</v>
      </c>
      <c r="E58" s="175" t="s">
        <v>241</v>
      </c>
      <c r="F58" s="176" t="s">
        <v>16</v>
      </c>
    </row>
    <row r="59" spans="2:6" ht="12.75">
      <c r="B59" s="39"/>
      <c r="C59" s="2" t="s">
        <v>193</v>
      </c>
      <c r="D59" s="66" t="s">
        <v>148</v>
      </c>
      <c r="E59" s="175" t="s">
        <v>241</v>
      </c>
      <c r="F59" s="176" t="s">
        <v>735</v>
      </c>
    </row>
    <row r="60" spans="2:6" ht="12.75">
      <c r="B60" s="38" t="s">
        <v>191</v>
      </c>
      <c r="C60" s="1" t="s">
        <v>195</v>
      </c>
      <c r="D60" s="65" t="s">
        <v>162</v>
      </c>
      <c r="E60" s="175" t="s">
        <v>241</v>
      </c>
      <c r="F60" s="176">
        <v>3</v>
      </c>
    </row>
    <row r="61" spans="2:6" ht="13.5" thickBot="1">
      <c r="B61" s="39"/>
      <c r="C61" s="2"/>
      <c r="D61" s="66" t="s">
        <v>148</v>
      </c>
      <c r="E61" s="250" t="s">
        <v>241</v>
      </c>
      <c r="F61" s="250">
        <v>9.285</v>
      </c>
    </row>
    <row r="62" spans="2:6" ht="13.5" thickBot="1">
      <c r="B62" s="151"/>
      <c r="C62" s="152" t="s">
        <v>201</v>
      </c>
      <c r="D62" s="153"/>
      <c r="E62" s="251" t="s">
        <v>1038</v>
      </c>
      <c r="F62" s="249">
        <v>53.2</v>
      </c>
    </row>
    <row r="63" spans="2:6" ht="12.75">
      <c r="B63" s="8"/>
      <c r="C63" s="8"/>
      <c r="D63" s="8"/>
      <c r="E63" s="8"/>
      <c r="F63" s="8"/>
    </row>
    <row r="64" spans="2:6" ht="12.75">
      <c r="B64" s="291" t="s">
        <v>1037</v>
      </c>
      <c r="C64" s="291"/>
      <c r="D64" s="291"/>
      <c r="E64" s="291"/>
      <c r="F64" s="291"/>
    </row>
    <row r="65" spans="2:6" ht="12.75">
      <c r="B65" s="8"/>
      <c r="C65" s="8"/>
      <c r="D65" s="8"/>
      <c r="E65" s="8"/>
      <c r="F65" s="8"/>
    </row>
    <row r="66" spans="2:6" ht="12.75">
      <c r="B66" s="8"/>
      <c r="C66" s="8"/>
      <c r="D66" s="8"/>
      <c r="E66" s="8"/>
      <c r="F66" s="8"/>
    </row>
    <row r="67" spans="2:6" ht="12.75">
      <c r="B67" s="317" t="s">
        <v>1036</v>
      </c>
      <c r="C67" s="317"/>
      <c r="D67" s="317"/>
      <c r="E67" s="317"/>
      <c r="F67" s="317"/>
    </row>
    <row r="68" spans="2:6" ht="13.5" thickBot="1">
      <c r="B68" s="8"/>
      <c r="C68" s="8"/>
      <c r="D68" s="8"/>
      <c r="E68" s="8"/>
      <c r="F68" s="8"/>
    </row>
    <row r="69" spans="2:6" ht="13.5" thickBot="1">
      <c r="B69" s="307" t="s">
        <v>0</v>
      </c>
      <c r="C69" s="309" t="s">
        <v>2</v>
      </c>
      <c r="D69" s="311" t="s">
        <v>3</v>
      </c>
      <c r="E69" s="275" t="s">
        <v>101</v>
      </c>
      <c r="F69" s="276"/>
    </row>
    <row r="70" spans="2:6" ht="12.75">
      <c r="B70" s="308"/>
      <c r="C70" s="310"/>
      <c r="D70" s="312"/>
      <c r="E70" s="127" t="s">
        <v>25</v>
      </c>
      <c r="F70" s="128"/>
    </row>
    <row r="71" spans="2:6" ht="12.75">
      <c r="B71" s="14" t="s">
        <v>27</v>
      </c>
      <c r="C71" s="9" t="s">
        <v>26</v>
      </c>
      <c r="D71" s="10"/>
      <c r="E71" s="67" t="s">
        <v>431</v>
      </c>
      <c r="F71" s="128" t="s">
        <v>843</v>
      </c>
    </row>
    <row r="72" spans="2:6" ht="12.75">
      <c r="B72" s="11" t="s">
        <v>6</v>
      </c>
      <c r="C72" s="46" t="s">
        <v>28</v>
      </c>
      <c r="D72" s="63" t="s">
        <v>29</v>
      </c>
      <c r="E72" s="93">
        <v>1957</v>
      </c>
      <c r="F72" s="96"/>
    </row>
    <row r="73" spans="2:6" ht="12.75">
      <c r="B73" s="11" t="s">
        <v>7</v>
      </c>
      <c r="C73" s="46" t="s">
        <v>30</v>
      </c>
      <c r="D73" s="63" t="s">
        <v>5</v>
      </c>
      <c r="E73" s="93">
        <v>2303.14</v>
      </c>
      <c r="F73" s="96"/>
    </row>
    <row r="74" spans="2:6" ht="12.75">
      <c r="B74" s="50"/>
      <c r="C74" s="47" t="s">
        <v>1</v>
      </c>
      <c r="D74" s="64"/>
      <c r="E74" s="94"/>
      <c r="F74" s="97"/>
    </row>
    <row r="75" spans="2:6" ht="12.75">
      <c r="B75" s="38" t="s">
        <v>27</v>
      </c>
      <c r="C75" s="1" t="s">
        <v>146</v>
      </c>
      <c r="D75" s="65" t="s">
        <v>147</v>
      </c>
      <c r="E75" s="100">
        <v>0</v>
      </c>
      <c r="F75" s="101">
        <v>10</v>
      </c>
    </row>
    <row r="76" spans="2:6" ht="12.75">
      <c r="B76" s="39"/>
      <c r="C76" s="2"/>
      <c r="D76" s="66" t="s">
        <v>148</v>
      </c>
      <c r="E76" s="100">
        <v>0</v>
      </c>
      <c r="F76" s="176" t="s">
        <v>373</v>
      </c>
    </row>
    <row r="77" spans="2:6" ht="12.75">
      <c r="B77" s="38" t="s">
        <v>8</v>
      </c>
      <c r="C77" s="1" t="s">
        <v>211</v>
      </c>
      <c r="D77" s="65" t="s">
        <v>5</v>
      </c>
      <c r="E77" s="100">
        <v>0</v>
      </c>
      <c r="F77" s="101">
        <v>0</v>
      </c>
    </row>
    <row r="78" spans="2:6" ht="12.75">
      <c r="B78" s="39"/>
      <c r="C78" s="2"/>
      <c r="D78" s="66" t="s">
        <v>148</v>
      </c>
      <c r="E78" s="100">
        <v>0</v>
      </c>
      <c r="F78" s="101">
        <v>0</v>
      </c>
    </row>
    <row r="79" spans="2:6" ht="12.75">
      <c r="B79" s="38" t="s">
        <v>9</v>
      </c>
      <c r="C79" s="1" t="s">
        <v>150</v>
      </c>
      <c r="D79" s="65" t="s">
        <v>152</v>
      </c>
      <c r="E79" s="100">
        <v>0</v>
      </c>
      <c r="F79" s="101">
        <v>0</v>
      </c>
    </row>
    <row r="80" spans="2:6" ht="12.75">
      <c r="B80" s="39"/>
      <c r="C80" s="2" t="s">
        <v>151</v>
      </c>
      <c r="D80" s="66" t="s">
        <v>148</v>
      </c>
      <c r="E80" s="100">
        <v>0</v>
      </c>
      <c r="F80" s="101">
        <v>0</v>
      </c>
    </row>
    <row r="81" spans="2:6" ht="12.75">
      <c r="B81" s="38" t="s">
        <v>153</v>
      </c>
      <c r="C81" s="1" t="s">
        <v>154</v>
      </c>
      <c r="D81" s="65" t="s">
        <v>155</v>
      </c>
      <c r="E81" s="100">
        <v>0</v>
      </c>
      <c r="F81" s="101">
        <v>0</v>
      </c>
    </row>
    <row r="82" spans="2:6" ht="12.75">
      <c r="B82" s="39"/>
      <c r="C82" s="2"/>
      <c r="D82" s="66" t="s">
        <v>148</v>
      </c>
      <c r="E82" s="100">
        <v>0</v>
      </c>
      <c r="F82" s="101">
        <v>0</v>
      </c>
    </row>
    <row r="83" spans="2:6" ht="12.75">
      <c r="B83" s="38" t="s">
        <v>13</v>
      </c>
      <c r="C83" s="1" t="s">
        <v>156</v>
      </c>
      <c r="D83" s="65" t="s">
        <v>482</v>
      </c>
      <c r="E83" s="100">
        <v>0</v>
      </c>
      <c r="F83" s="101">
        <v>0</v>
      </c>
    </row>
    <row r="84" spans="2:6" ht="12.75">
      <c r="B84" s="39"/>
      <c r="C84" s="2" t="s">
        <v>157</v>
      </c>
      <c r="D84" s="66" t="s">
        <v>148</v>
      </c>
      <c r="E84" s="100">
        <v>0</v>
      </c>
      <c r="F84" s="101">
        <v>0</v>
      </c>
    </row>
    <row r="85" spans="2:6" ht="12.75">
      <c r="B85" s="38" t="s">
        <v>158</v>
      </c>
      <c r="C85" s="1" t="s">
        <v>206</v>
      </c>
      <c r="D85" s="65" t="s">
        <v>155</v>
      </c>
      <c r="E85" s="100">
        <v>0</v>
      </c>
      <c r="F85" s="101">
        <v>0</v>
      </c>
    </row>
    <row r="86" spans="2:6" ht="12.75">
      <c r="B86" s="39"/>
      <c r="C86" s="2" t="s">
        <v>160</v>
      </c>
      <c r="D86" s="66" t="s">
        <v>148</v>
      </c>
      <c r="E86" s="100">
        <v>0</v>
      </c>
      <c r="F86" s="101">
        <v>0</v>
      </c>
    </row>
    <row r="87" spans="2:6" ht="12.75">
      <c r="B87" s="38" t="s">
        <v>14</v>
      </c>
      <c r="C87" s="1" t="s">
        <v>161</v>
      </c>
      <c r="D87" s="65" t="s">
        <v>162</v>
      </c>
      <c r="E87" s="100">
        <v>0</v>
      </c>
      <c r="F87" s="101">
        <v>0</v>
      </c>
    </row>
    <row r="88" spans="2:6" ht="12.75">
      <c r="B88" s="39"/>
      <c r="C88" s="2"/>
      <c r="D88" s="66" t="s">
        <v>148</v>
      </c>
      <c r="E88" s="100">
        <v>0</v>
      </c>
      <c r="F88" s="101">
        <v>0</v>
      </c>
    </row>
    <row r="89" spans="2:6" ht="12.75">
      <c r="B89" s="38" t="s">
        <v>15</v>
      </c>
      <c r="C89" s="1" t="s">
        <v>163</v>
      </c>
      <c r="D89" s="65" t="s">
        <v>147</v>
      </c>
      <c r="E89" s="100">
        <v>0</v>
      </c>
      <c r="F89" s="101">
        <v>0</v>
      </c>
    </row>
    <row r="90" spans="2:6" ht="12.75">
      <c r="B90" s="39"/>
      <c r="C90" s="2"/>
      <c r="D90" s="66" t="s">
        <v>148</v>
      </c>
      <c r="E90" s="100">
        <v>0</v>
      </c>
      <c r="F90" s="101">
        <v>0</v>
      </c>
    </row>
    <row r="91" spans="2:6" ht="12.75">
      <c r="B91" s="38" t="s">
        <v>16</v>
      </c>
      <c r="C91" s="1" t="s">
        <v>164</v>
      </c>
      <c r="D91" s="65" t="s">
        <v>147</v>
      </c>
      <c r="E91" s="100">
        <v>3</v>
      </c>
      <c r="F91" s="101">
        <v>0</v>
      </c>
    </row>
    <row r="92" spans="2:6" ht="12.75">
      <c r="B92" s="39"/>
      <c r="C92" s="2"/>
      <c r="D92" s="66" t="s">
        <v>148</v>
      </c>
      <c r="E92" s="175" t="s">
        <v>267</v>
      </c>
      <c r="F92" s="101">
        <v>0</v>
      </c>
    </row>
    <row r="93" spans="2:6" ht="12.75">
      <c r="B93" s="38" t="s">
        <v>17</v>
      </c>
      <c r="C93" s="1" t="s">
        <v>165</v>
      </c>
      <c r="D93" s="65" t="s">
        <v>162</v>
      </c>
      <c r="E93" s="100">
        <v>0</v>
      </c>
      <c r="F93" s="101">
        <v>3</v>
      </c>
    </row>
    <row r="94" spans="2:6" ht="12.75">
      <c r="B94" s="39"/>
      <c r="C94" s="2"/>
      <c r="D94" s="66" t="s">
        <v>148</v>
      </c>
      <c r="E94" s="175" t="s">
        <v>241</v>
      </c>
      <c r="F94" s="176" t="s">
        <v>1040</v>
      </c>
    </row>
    <row r="95" spans="2:6" ht="12.75">
      <c r="B95" s="38" t="s">
        <v>18</v>
      </c>
      <c r="C95" s="1" t="s">
        <v>167</v>
      </c>
      <c r="D95" s="65" t="s">
        <v>208</v>
      </c>
      <c r="E95" s="100">
        <v>0</v>
      </c>
      <c r="F95" s="101">
        <v>0</v>
      </c>
    </row>
    <row r="96" spans="2:6" ht="12.75">
      <c r="B96" s="39"/>
      <c r="C96" s="2"/>
      <c r="D96" s="66" t="s">
        <v>148</v>
      </c>
      <c r="E96" s="100">
        <v>0</v>
      </c>
      <c r="F96" s="101">
        <v>0</v>
      </c>
    </row>
    <row r="97" spans="2:6" ht="12.75">
      <c r="B97" s="38" t="s">
        <v>19</v>
      </c>
      <c r="C97" s="1" t="s">
        <v>168</v>
      </c>
      <c r="D97" s="65" t="s">
        <v>162</v>
      </c>
      <c r="E97" s="100">
        <v>0</v>
      </c>
      <c r="F97" s="101">
        <v>0</v>
      </c>
    </row>
    <row r="98" spans="2:6" ht="12.75">
      <c r="B98" s="39"/>
      <c r="C98" s="2"/>
      <c r="D98" s="66" t="s">
        <v>148</v>
      </c>
      <c r="E98" s="100">
        <v>0</v>
      </c>
      <c r="F98" s="101">
        <v>0</v>
      </c>
    </row>
    <row r="99" spans="2:6" ht="12.75">
      <c r="B99" s="38" t="s">
        <v>20</v>
      </c>
      <c r="C99" s="1" t="s">
        <v>169</v>
      </c>
      <c r="D99" s="65" t="s">
        <v>162</v>
      </c>
      <c r="E99" s="100">
        <v>0</v>
      </c>
      <c r="F99" s="101">
        <v>0</v>
      </c>
    </row>
    <row r="100" spans="2:6" ht="12.75">
      <c r="B100" s="39"/>
      <c r="C100" s="2"/>
      <c r="D100" s="66" t="s">
        <v>148</v>
      </c>
      <c r="E100" s="175" t="s">
        <v>241</v>
      </c>
      <c r="F100" s="176">
        <v>0</v>
      </c>
    </row>
    <row r="101" spans="2:6" ht="12.75">
      <c r="B101" s="38" t="s">
        <v>21</v>
      </c>
      <c r="C101" s="1" t="s">
        <v>170</v>
      </c>
      <c r="D101" s="65" t="s">
        <v>162</v>
      </c>
      <c r="E101" s="100">
        <v>0</v>
      </c>
      <c r="F101" s="101">
        <v>0</v>
      </c>
    </row>
    <row r="102" spans="2:6" ht="12.75">
      <c r="B102" s="39"/>
      <c r="C102" s="2" t="s">
        <v>589</v>
      </c>
      <c r="D102" s="66" t="s">
        <v>148</v>
      </c>
      <c r="E102" s="175" t="s">
        <v>241</v>
      </c>
      <c r="F102" s="176" t="s">
        <v>241</v>
      </c>
    </row>
    <row r="103" spans="2:6" ht="12.75">
      <c r="B103" s="38" t="s">
        <v>22</v>
      </c>
      <c r="C103" s="1" t="s">
        <v>535</v>
      </c>
      <c r="D103" s="65" t="s">
        <v>5</v>
      </c>
      <c r="E103" s="100">
        <v>0</v>
      </c>
      <c r="F103" s="101">
        <v>0</v>
      </c>
    </row>
    <row r="104" spans="2:6" ht="12.75">
      <c r="B104" s="39"/>
      <c r="C104" s="2" t="s">
        <v>300</v>
      </c>
      <c r="D104" s="66" t="s">
        <v>148</v>
      </c>
      <c r="E104" s="100">
        <v>0</v>
      </c>
      <c r="F104" s="101">
        <v>0</v>
      </c>
    </row>
    <row r="105" spans="2:6" ht="12.75">
      <c r="B105" s="38" t="s">
        <v>23</v>
      </c>
      <c r="C105" s="1" t="s">
        <v>173</v>
      </c>
      <c r="D105" s="65" t="s">
        <v>5</v>
      </c>
      <c r="E105" s="100">
        <v>5</v>
      </c>
      <c r="F105" s="101">
        <v>2</v>
      </c>
    </row>
    <row r="106" spans="2:6" ht="12.75">
      <c r="B106" s="39"/>
      <c r="C106" s="2"/>
      <c r="D106" s="66" t="s">
        <v>148</v>
      </c>
      <c r="E106" s="100">
        <v>10</v>
      </c>
      <c r="F106" s="101">
        <v>2.158</v>
      </c>
    </row>
    <row r="107" spans="2:6" ht="12.75">
      <c r="B107" s="38" t="s">
        <v>24</v>
      </c>
      <c r="C107" s="1" t="s">
        <v>202</v>
      </c>
      <c r="D107" s="65" t="s">
        <v>162</v>
      </c>
      <c r="E107" s="100">
        <v>0</v>
      </c>
      <c r="F107" s="101">
        <v>0</v>
      </c>
    </row>
    <row r="108" spans="2:6" ht="12.75">
      <c r="B108" s="39"/>
      <c r="C108" s="2" t="s">
        <v>175</v>
      </c>
      <c r="D108" s="66" t="s">
        <v>148</v>
      </c>
      <c r="E108" s="100">
        <v>0</v>
      </c>
      <c r="F108" s="101">
        <v>0</v>
      </c>
    </row>
    <row r="109" spans="2:6" ht="12.75">
      <c r="B109" s="38" t="s">
        <v>33</v>
      </c>
      <c r="C109" s="1" t="s">
        <v>176</v>
      </c>
      <c r="D109" s="65" t="s">
        <v>177</v>
      </c>
      <c r="E109" s="100">
        <v>0</v>
      </c>
      <c r="F109" s="101">
        <v>0</v>
      </c>
    </row>
    <row r="110" spans="2:6" ht="12.75">
      <c r="B110" s="39"/>
      <c r="C110" s="2"/>
      <c r="D110" s="66" t="s">
        <v>148</v>
      </c>
      <c r="E110" s="100">
        <v>0</v>
      </c>
      <c r="F110" s="101">
        <v>0</v>
      </c>
    </row>
    <row r="111" spans="2:6" ht="12.75">
      <c r="B111" s="38" t="s">
        <v>178</v>
      </c>
      <c r="C111" s="1" t="s">
        <v>179</v>
      </c>
      <c r="D111" s="65" t="s">
        <v>177</v>
      </c>
      <c r="E111" s="100">
        <v>0</v>
      </c>
      <c r="F111" s="101">
        <v>2</v>
      </c>
    </row>
    <row r="112" spans="2:6" ht="12.75">
      <c r="B112" s="39"/>
      <c r="C112" s="2"/>
      <c r="D112" s="66" t="s">
        <v>148</v>
      </c>
      <c r="E112" s="100">
        <v>0</v>
      </c>
      <c r="F112" s="176" t="s">
        <v>1041</v>
      </c>
    </row>
    <row r="113" spans="2:6" ht="12.75">
      <c r="B113" s="38" t="s">
        <v>181</v>
      </c>
      <c r="C113" s="1" t="s">
        <v>180</v>
      </c>
      <c r="D113" s="65" t="s">
        <v>177</v>
      </c>
      <c r="E113" s="100">
        <v>0</v>
      </c>
      <c r="F113" s="101">
        <v>2</v>
      </c>
    </row>
    <row r="114" spans="2:6" ht="12.75">
      <c r="B114" s="39"/>
      <c r="C114" s="2"/>
      <c r="D114" s="66" t="s">
        <v>148</v>
      </c>
      <c r="E114" s="175" t="s">
        <v>241</v>
      </c>
      <c r="F114" s="176" t="s">
        <v>1042</v>
      </c>
    </row>
    <row r="115" spans="2:6" ht="12.75">
      <c r="B115" s="38" t="s">
        <v>183</v>
      </c>
      <c r="C115" s="1" t="s">
        <v>182</v>
      </c>
      <c r="D115" s="65" t="s">
        <v>177</v>
      </c>
      <c r="E115" s="175" t="s">
        <v>241</v>
      </c>
      <c r="F115" s="176" t="s">
        <v>241</v>
      </c>
    </row>
    <row r="116" spans="2:6" ht="12.75">
      <c r="B116" s="39"/>
      <c r="C116" s="2"/>
      <c r="D116" s="66" t="s">
        <v>148</v>
      </c>
      <c r="E116" s="175" t="s">
        <v>241</v>
      </c>
      <c r="F116" s="176" t="s">
        <v>241</v>
      </c>
    </row>
    <row r="117" spans="2:6" ht="12.75">
      <c r="B117" s="38" t="s">
        <v>184</v>
      </c>
      <c r="C117" s="1" t="s">
        <v>186</v>
      </c>
      <c r="D117" s="65" t="s">
        <v>162</v>
      </c>
      <c r="E117" s="175" t="s">
        <v>241</v>
      </c>
      <c r="F117" s="176" t="s">
        <v>27</v>
      </c>
    </row>
    <row r="118" spans="2:6" ht="12.75">
      <c r="B118" s="39"/>
      <c r="C118" s="2"/>
      <c r="D118" s="66" t="s">
        <v>148</v>
      </c>
      <c r="E118" s="175" t="s">
        <v>241</v>
      </c>
      <c r="F118" s="176" t="s">
        <v>1044</v>
      </c>
    </row>
    <row r="119" spans="2:6" ht="12.75">
      <c r="B119" s="38" t="s">
        <v>185</v>
      </c>
      <c r="C119" s="1" t="s">
        <v>188</v>
      </c>
      <c r="D119" s="65" t="s">
        <v>162</v>
      </c>
      <c r="E119" s="175" t="s">
        <v>241</v>
      </c>
      <c r="F119" s="176" t="s">
        <v>14</v>
      </c>
    </row>
    <row r="120" spans="2:6" ht="12.75">
      <c r="B120" s="39"/>
      <c r="C120" s="2"/>
      <c r="D120" s="66" t="s">
        <v>148</v>
      </c>
      <c r="E120" s="175" t="s">
        <v>241</v>
      </c>
      <c r="F120" s="176" t="s">
        <v>1043</v>
      </c>
    </row>
    <row r="121" spans="2:6" ht="12.75">
      <c r="B121" s="38" t="s">
        <v>187</v>
      </c>
      <c r="C121" s="1" t="s">
        <v>190</v>
      </c>
      <c r="D121" s="65" t="s">
        <v>177</v>
      </c>
      <c r="E121" s="175" t="s">
        <v>241</v>
      </c>
      <c r="F121" s="176" t="s">
        <v>234</v>
      </c>
    </row>
    <row r="122" spans="2:6" ht="12.75">
      <c r="B122" s="39"/>
      <c r="C122" s="2"/>
      <c r="D122" s="66" t="s">
        <v>148</v>
      </c>
      <c r="E122" s="175" t="s">
        <v>241</v>
      </c>
      <c r="F122" s="176" t="s">
        <v>1045</v>
      </c>
    </row>
    <row r="123" spans="2:6" ht="12.75">
      <c r="B123" s="38" t="s">
        <v>189</v>
      </c>
      <c r="C123" s="1" t="s">
        <v>192</v>
      </c>
      <c r="D123" s="65" t="s">
        <v>162</v>
      </c>
      <c r="E123" s="175" t="s">
        <v>241</v>
      </c>
      <c r="F123" s="176" t="s">
        <v>21</v>
      </c>
    </row>
    <row r="124" spans="2:6" ht="12.75">
      <c r="B124" s="39"/>
      <c r="C124" s="2" t="s">
        <v>193</v>
      </c>
      <c r="D124" s="66" t="s">
        <v>148</v>
      </c>
      <c r="E124" s="175" t="s">
        <v>241</v>
      </c>
      <c r="F124" s="176" t="s">
        <v>1046</v>
      </c>
    </row>
    <row r="125" spans="2:6" ht="12.75">
      <c r="B125" s="38" t="s">
        <v>191</v>
      </c>
      <c r="C125" s="1" t="s">
        <v>195</v>
      </c>
      <c r="D125" s="65" t="s">
        <v>162</v>
      </c>
      <c r="E125" s="175" t="s">
        <v>241</v>
      </c>
      <c r="F125" s="176" t="s">
        <v>8</v>
      </c>
    </row>
    <row r="126" spans="2:6" ht="12.75">
      <c r="B126" s="39"/>
      <c r="C126" s="2"/>
      <c r="D126" s="66" t="s">
        <v>148</v>
      </c>
      <c r="E126" s="250" t="s">
        <v>241</v>
      </c>
      <c r="F126" s="250" t="s">
        <v>1047</v>
      </c>
    </row>
    <row r="127" spans="2:6" ht="12.75">
      <c r="B127" s="38" t="s">
        <v>194</v>
      </c>
      <c r="C127" s="1" t="s">
        <v>1048</v>
      </c>
      <c r="D127" s="65" t="s">
        <v>5</v>
      </c>
      <c r="E127" s="250" t="s">
        <v>1050</v>
      </c>
      <c r="F127" s="250" t="s">
        <v>1050</v>
      </c>
    </row>
    <row r="128" spans="2:6" ht="12.75">
      <c r="B128" s="39"/>
      <c r="C128" s="2" t="s">
        <v>1049</v>
      </c>
      <c r="D128" s="66" t="s">
        <v>148</v>
      </c>
      <c r="E128" s="250" t="s">
        <v>1051</v>
      </c>
      <c r="F128" s="250" t="s">
        <v>1052</v>
      </c>
    </row>
    <row r="129" spans="2:6" ht="13.5" thickBot="1">
      <c r="B129" s="252"/>
      <c r="C129" s="253" t="s">
        <v>201</v>
      </c>
      <c r="D129" s="254"/>
      <c r="E129" s="251" t="s">
        <v>1053</v>
      </c>
      <c r="F129" s="249">
        <v>48.332</v>
      </c>
    </row>
    <row r="130" spans="2:6" ht="12.75">
      <c r="B130" s="8"/>
      <c r="C130" s="8"/>
      <c r="D130" s="8"/>
      <c r="E130" s="8"/>
      <c r="F130" s="8"/>
    </row>
  </sheetData>
  <sheetProtection/>
  <mergeCells count="11">
    <mergeCell ref="B2:F2"/>
    <mergeCell ref="B4:B5"/>
    <mergeCell ref="C4:C5"/>
    <mergeCell ref="D4:D5"/>
    <mergeCell ref="E4:F4"/>
    <mergeCell ref="B67:F67"/>
    <mergeCell ref="B69:B70"/>
    <mergeCell ref="C69:C70"/>
    <mergeCell ref="D69:D70"/>
    <mergeCell ref="E69:F69"/>
    <mergeCell ref="B64:F64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R984"/>
  <sheetViews>
    <sheetView tabSelected="1" zoomScalePageLayoutView="0" workbookViewId="0" topLeftCell="A387">
      <pane xSplit="3" topLeftCell="D1" activePane="topRight" state="frozen"/>
      <selection pane="topLeft" activeCell="A778" sqref="A778"/>
      <selection pane="topRight" activeCell="D561" sqref="D561"/>
    </sheetView>
  </sheetViews>
  <sheetFormatPr defaultColWidth="9.00390625" defaultRowHeight="12.75"/>
  <cols>
    <col min="1" max="1" width="5.00390625" style="43" customWidth="1"/>
    <col min="2" max="2" width="38.125" style="8" customWidth="1"/>
    <col min="3" max="3" width="10.25390625" style="8" customWidth="1"/>
    <col min="4" max="4" width="11.625" style="7" customWidth="1"/>
    <col min="5" max="5" width="11.875" style="7" customWidth="1"/>
    <col min="6" max="6" width="10.375" style="8" customWidth="1"/>
    <col min="7" max="7" width="9.875" style="8" customWidth="1"/>
    <col min="8" max="8" width="9.75390625" style="8" customWidth="1"/>
    <col min="9" max="10" width="9.625" style="8" customWidth="1"/>
    <col min="11" max="11" width="9.25390625" style="8" customWidth="1"/>
    <col min="12" max="12" width="10.00390625" style="8" customWidth="1"/>
    <col min="13" max="13" width="9.375" style="8" customWidth="1"/>
    <col min="14" max="14" width="11.25390625" style="8" customWidth="1"/>
    <col min="15" max="15" width="9.25390625" style="8" customWidth="1"/>
    <col min="16" max="16" width="10.875" style="8" customWidth="1"/>
    <col min="17" max="17" width="9.25390625" style="8" customWidth="1"/>
    <col min="18" max="18" width="11.625" style="8" customWidth="1"/>
    <col min="19" max="19" width="8.875" style="8" customWidth="1"/>
    <col min="20" max="20" width="11.25390625" style="8" customWidth="1"/>
    <col min="21" max="21" width="10.125" style="8" customWidth="1"/>
    <col min="22" max="22" width="10.625" style="8" customWidth="1"/>
    <col min="23" max="23" width="9.625" style="8" customWidth="1"/>
    <col min="24" max="24" width="11.375" style="8" customWidth="1"/>
    <col min="25" max="25" width="9.875" style="8" customWidth="1"/>
    <col min="26" max="26" width="10.00390625" style="8" customWidth="1"/>
    <col min="27" max="27" width="9.25390625" style="8" customWidth="1"/>
    <col min="28" max="28" width="18.75390625" style="8" customWidth="1"/>
    <col min="29" max="29" width="9.00390625" style="8" hidden="1" customWidth="1"/>
    <col min="30" max="30" width="10.375" style="8" customWidth="1"/>
    <col min="31" max="31" width="9.125" style="8" customWidth="1"/>
    <col min="32" max="32" width="10.875" style="8" customWidth="1"/>
    <col min="33" max="33" width="8.875" style="8" customWidth="1"/>
    <col min="34" max="34" width="11.125" style="15" customWidth="1"/>
    <col min="35" max="35" width="10.625" style="15" customWidth="1"/>
    <col min="36" max="36" width="11.00390625" style="8" customWidth="1"/>
    <col min="37" max="39" width="11.625" style="8" customWidth="1"/>
    <col min="40" max="40" width="11.25390625" style="8" customWidth="1"/>
    <col min="41" max="41" width="10.625" style="8" customWidth="1"/>
    <col min="42" max="42" width="11.75390625" style="8" customWidth="1"/>
    <col min="43" max="43" width="10.75390625" style="8" customWidth="1"/>
    <col min="44" max="44" width="11.125" style="8" customWidth="1"/>
    <col min="45" max="45" width="11.00390625" style="8" customWidth="1"/>
    <col min="46" max="46" width="11.875" style="8" customWidth="1"/>
    <col min="47" max="47" width="11.75390625" style="8" customWidth="1"/>
    <col min="48" max="48" width="11.125" style="8" customWidth="1"/>
    <col min="49" max="49" width="10.75390625" style="8" customWidth="1"/>
    <col min="50" max="52" width="11.25390625" style="8" customWidth="1"/>
    <col min="53" max="53" width="11.00390625" style="8" customWidth="1"/>
    <col min="54" max="54" width="11.375" style="8" customWidth="1"/>
    <col min="55" max="55" width="11.125" style="8" customWidth="1"/>
    <col min="56" max="56" width="10.875" style="8" customWidth="1"/>
    <col min="57" max="57" width="11.875" style="8" customWidth="1"/>
    <col min="58" max="58" width="10.75390625" style="4" customWidth="1"/>
    <col min="59" max="59" width="11.25390625" style="4" customWidth="1"/>
    <col min="60" max="60" width="12.00390625" style="4" customWidth="1"/>
    <col min="61" max="61" width="11.875" style="4" customWidth="1"/>
    <col min="62" max="62" width="11.25390625" style="4" customWidth="1"/>
    <col min="63" max="63" width="10.00390625" style="4" customWidth="1"/>
    <col min="64" max="64" width="11.625" style="4" customWidth="1"/>
    <col min="65" max="65" width="11.00390625" style="4" customWidth="1"/>
    <col min="66" max="66" width="11.625" style="4" customWidth="1"/>
    <col min="67" max="68" width="10.875" style="4" customWidth="1"/>
    <col min="69" max="69" width="9.75390625" style="4" customWidth="1"/>
    <col min="70" max="70" width="11.625" style="5" customWidth="1"/>
    <col min="71" max="71" width="12.125" style="5" customWidth="1"/>
    <col min="72" max="72" width="11.625" style="4" customWidth="1"/>
    <col min="73" max="73" width="10.625" style="4" customWidth="1"/>
    <col min="74" max="74" width="11.125" style="4" customWidth="1"/>
    <col min="75" max="75" width="13.00390625" style="4" customWidth="1"/>
    <col min="76" max="76" width="11.625" style="4" customWidth="1"/>
    <col min="77" max="77" width="15.125" style="4" customWidth="1"/>
    <col min="78" max="78" width="10.375" style="4" customWidth="1"/>
    <col min="79" max="79" width="11.125" style="4" customWidth="1"/>
    <col min="80" max="80" width="10.875" style="4" customWidth="1"/>
    <col min="81" max="81" width="11.00390625" style="4" customWidth="1"/>
    <col min="82" max="82" width="10.75390625" style="4" customWidth="1"/>
    <col min="83" max="83" width="10.375" style="4" customWidth="1"/>
    <col min="84" max="84" width="9.875" style="5" customWidth="1"/>
    <col min="85" max="85" width="10.375" style="5" customWidth="1"/>
    <col min="86" max="86" width="11.25390625" style="5" customWidth="1"/>
    <col min="87" max="87" width="12.75390625" style="5" customWidth="1"/>
    <col min="88" max="88" width="13.25390625" style="5" customWidth="1"/>
    <col min="89" max="89" width="11.625" style="5" customWidth="1"/>
    <col min="90" max="90" width="10.875" style="5" customWidth="1"/>
    <col min="91" max="91" width="10.375" style="5" customWidth="1"/>
    <col min="92" max="92" width="10.375" style="4" customWidth="1"/>
    <col min="93" max="93" width="10.25390625" style="4" customWidth="1"/>
    <col min="94" max="94" width="10.375" style="4" customWidth="1"/>
    <col min="95" max="95" width="12.00390625" style="4" customWidth="1"/>
    <col min="96" max="148" width="9.125" style="4" customWidth="1"/>
    <col min="149" max="155" width="9.125" style="8" customWidth="1"/>
    <col min="156" max="156" width="10.875" style="8" customWidth="1"/>
    <col min="157" max="16384" width="9.125" style="8" customWidth="1"/>
  </cols>
  <sheetData>
    <row r="1" spans="3:15" ht="29.25" customHeight="1" hidden="1">
      <c r="C1" s="44" t="s">
        <v>450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ht="13.5" hidden="1" thickBot="1"/>
    <row r="3" spans="1:23" ht="12.75" customHeight="1" hidden="1" thickBot="1">
      <c r="A3" s="280" t="s">
        <v>0</v>
      </c>
      <c r="B3" s="281" t="s">
        <v>2</v>
      </c>
      <c r="C3" s="282" t="s">
        <v>3</v>
      </c>
      <c r="D3" s="275" t="s">
        <v>34</v>
      </c>
      <c r="E3" s="276"/>
      <c r="F3" s="275" t="s">
        <v>35</v>
      </c>
      <c r="G3" s="276"/>
      <c r="H3" s="275" t="s">
        <v>36</v>
      </c>
      <c r="I3" s="297"/>
      <c r="J3" s="275" t="s">
        <v>37</v>
      </c>
      <c r="K3" s="276"/>
      <c r="L3" s="275" t="s">
        <v>38</v>
      </c>
      <c r="M3" s="276"/>
      <c r="N3" s="275" t="s">
        <v>39</v>
      </c>
      <c r="O3" s="276"/>
      <c r="P3" s="275" t="s">
        <v>40</v>
      </c>
      <c r="Q3" s="276"/>
      <c r="R3" s="275" t="s">
        <v>41</v>
      </c>
      <c r="S3" s="276"/>
      <c r="T3" s="275" t="s">
        <v>42</v>
      </c>
      <c r="U3" s="276"/>
      <c r="V3" s="304" t="s">
        <v>410</v>
      </c>
      <c r="W3" s="305"/>
    </row>
    <row r="4" spans="1:23" ht="38.25" hidden="1">
      <c r="A4" s="280"/>
      <c r="B4" s="281"/>
      <c r="C4" s="282"/>
      <c r="D4" s="127" t="s">
        <v>431</v>
      </c>
      <c r="E4" s="128" t="s">
        <v>449</v>
      </c>
      <c r="F4" s="127" t="s">
        <v>431</v>
      </c>
      <c r="G4" s="128" t="s">
        <v>449</v>
      </c>
      <c r="H4" s="127" t="s">
        <v>431</v>
      </c>
      <c r="I4" s="160" t="s">
        <v>449</v>
      </c>
      <c r="J4" s="127" t="s">
        <v>431</v>
      </c>
      <c r="K4" s="128" t="s">
        <v>449</v>
      </c>
      <c r="L4" s="127" t="s">
        <v>431</v>
      </c>
      <c r="M4" s="128" t="s">
        <v>449</v>
      </c>
      <c r="N4" s="127" t="s">
        <v>431</v>
      </c>
      <c r="O4" s="128" t="s">
        <v>449</v>
      </c>
      <c r="P4" s="127" t="s">
        <v>431</v>
      </c>
      <c r="Q4" s="128" t="s">
        <v>449</v>
      </c>
      <c r="R4" s="127" t="s">
        <v>431</v>
      </c>
      <c r="S4" s="128" t="s">
        <v>449</v>
      </c>
      <c r="T4" s="127" t="s">
        <v>431</v>
      </c>
      <c r="U4" s="128" t="s">
        <v>449</v>
      </c>
      <c r="V4" s="127" t="s">
        <v>25</v>
      </c>
      <c r="W4" s="128" t="s">
        <v>449</v>
      </c>
    </row>
    <row r="5" spans="1:23" ht="12.75" hidden="1">
      <c r="A5" s="14" t="s">
        <v>27</v>
      </c>
      <c r="B5" s="9" t="s">
        <v>26</v>
      </c>
      <c r="C5" s="10"/>
      <c r="D5" s="67"/>
      <c r="E5" s="68"/>
      <c r="F5" s="75"/>
      <c r="G5" s="76"/>
      <c r="H5" s="75"/>
      <c r="I5" s="10"/>
      <c r="J5" s="93"/>
      <c r="K5" s="96"/>
      <c r="L5" s="93"/>
      <c r="M5" s="96"/>
      <c r="N5" s="93"/>
      <c r="O5" s="96"/>
      <c r="P5" s="93"/>
      <c r="Q5" s="96"/>
      <c r="R5" s="93"/>
      <c r="S5" s="96"/>
      <c r="T5" s="93"/>
      <c r="U5" s="96"/>
      <c r="V5" s="94"/>
      <c r="W5" s="97"/>
    </row>
    <row r="6" spans="1:23" ht="12.75" hidden="1">
      <c r="A6" s="11" t="s">
        <v>6</v>
      </c>
      <c r="B6" s="46" t="s">
        <v>28</v>
      </c>
      <c r="C6" s="63" t="s">
        <v>29</v>
      </c>
      <c r="D6" s="69">
        <v>1958</v>
      </c>
      <c r="E6" s="70"/>
      <c r="F6" s="73">
        <v>1961</v>
      </c>
      <c r="G6" s="74"/>
      <c r="H6" s="73">
        <v>1959</v>
      </c>
      <c r="I6" s="63"/>
      <c r="J6" s="73">
        <v>1959</v>
      </c>
      <c r="K6" s="74"/>
      <c r="L6" s="73">
        <v>1962</v>
      </c>
      <c r="M6" s="74"/>
      <c r="N6" s="93">
        <v>1964</v>
      </c>
      <c r="O6" s="96"/>
      <c r="P6" s="93">
        <v>1960</v>
      </c>
      <c r="Q6" s="96"/>
      <c r="R6" s="93">
        <v>1994</v>
      </c>
      <c r="S6" s="96"/>
      <c r="T6" s="93">
        <v>1994</v>
      </c>
      <c r="U6" s="96"/>
      <c r="V6" s="94"/>
      <c r="W6" s="97"/>
    </row>
    <row r="7" spans="1:23" ht="12.75" hidden="1">
      <c r="A7" s="11" t="s">
        <v>7</v>
      </c>
      <c r="B7" s="46" t="s">
        <v>30</v>
      </c>
      <c r="C7" s="63" t="s">
        <v>5</v>
      </c>
      <c r="D7" s="71">
        <v>1273</v>
      </c>
      <c r="E7" s="72"/>
      <c r="F7" s="73">
        <v>2765.54</v>
      </c>
      <c r="G7" s="74"/>
      <c r="H7" s="73">
        <v>947.93</v>
      </c>
      <c r="I7" s="63"/>
      <c r="J7" s="73">
        <v>940.78</v>
      </c>
      <c r="K7" s="74"/>
      <c r="L7" s="73">
        <v>2088.85</v>
      </c>
      <c r="M7" s="74"/>
      <c r="N7" s="93">
        <v>1253.18</v>
      </c>
      <c r="O7" s="96"/>
      <c r="P7" s="93">
        <v>1979.95</v>
      </c>
      <c r="Q7" s="96"/>
      <c r="R7" s="93">
        <v>3229.2</v>
      </c>
      <c r="S7" s="96"/>
      <c r="T7" s="93">
        <v>3284</v>
      </c>
      <c r="U7" s="96"/>
      <c r="V7" s="94"/>
      <c r="W7" s="97"/>
    </row>
    <row r="8" spans="1:23" ht="12.75" hidden="1">
      <c r="A8" s="11" t="s">
        <v>8</v>
      </c>
      <c r="B8" s="47" t="s">
        <v>31</v>
      </c>
      <c r="C8" s="63"/>
      <c r="D8" s="71"/>
      <c r="E8" s="72"/>
      <c r="F8" s="73"/>
      <c r="G8" s="74"/>
      <c r="H8" s="73"/>
      <c r="I8" s="63"/>
      <c r="J8" s="73"/>
      <c r="K8" s="74"/>
      <c r="L8" s="73"/>
      <c r="M8" s="74"/>
      <c r="N8" s="93"/>
      <c r="O8" s="96"/>
      <c r="P8" s="93"/>
      <c r="Q8" s="96"/>
      <c r="R8" s="93"/>
      <c r="S8" s="96"/>
      <c r="T8" s="93"/>
      <c r="U8" s="96"/>
      <c r="V8" s="94"/>
      <c r="W8" s="97"/>
    </row>
    <row r="9" spans="1:23" ht="12.75" hidden="1">
      <c r="A9" s="11"/>
      <c r="B9" s="47" t="s">
        <v>216</v>
      </c>
      <c r="C9" s="63"/>
      <c r="D9" s="71"/>
      <c r="E9" s="72"/>
      <c r="F9" s="73"/>
      <c r="G9" s="74"/>
      <c r="H9" s="73"/>
      <c r="I9" s="63"/>
      <c r="J9" s="73"/>
      <c r="K9" s="74"/>
      <c r="L9" s="73"/>
      <c r="M9" s="74"/>
      <c r="N9" s="93"/>
      <c r="O9" s="96"/>
      <c r="P9" s="93"/>
      <c r="Q9" s="96"/>
      <c r="R9" s="93"/>
      <c r="S9" s="96"/>
      <c r="T9" s="93"/>
      <c r="U9" s="96"/>
      <c r="V9" s="94"/>
      <c r="W9" s="97"/>
    </row>
    <row r="10" spans="1:23" ht="12.75" hidden="1">
      <c r="A10" s="11" t="s">
        <v>10</v>
      </c>
      <c r="B10" s="46" t="s">
        <v>217</v>
      </c>
      <c r="C10" s="63" t="s">
        <v>4</v>
      </c>
      <c r="D10" s="73">
        <v>58.48</v>
      </c>
      <c r="E10" s="74"/>
      <c r="F10" s="73">
        <v>202.472</v>
      </c>
      <c r="G10" s="74"/>
      <c r="H10" s="73">
        <v>36.683</v>
      </c>
      <c r="I10" s="63"/>
      <c r="J10" s="73">
        <v>51.301</v>
      </c>
      <c r="K10" s="74"/>
      <c r="L10" s="73">
        <v>-5.254</v>
      </c>
      <c r="M10" s="74"/>
      <c r="N10" s="93">
        <v>36.71</v>
      </c>
      <c r="O10" s="96"/>
      <c r="P10" s="93">
        <v>161.32</v>
      </c>
      <c r="Q10" s="96"/>
      <c r="R10" s="93">
        <v>375.89</v>
      </c>
      <c r="S10" s="96"/>
      <c r="T10" s="93">
        <v>499.595</v>
      </c>
      <c r="U10" s="96"/>
      <c r="V10" s="94"/>
      <c r="W10" s="97"/>
    </row>
    <row r="11" spans="1:23" ht="25.5" customHeight="1" hidden="1">
      <c r="A11" s="11" t="s">
        <v>11</v>
      </c>
      <c r="B11" s="46" t="s">
        <v>425</v>
      </c>
      <c r="C11" s="63" t="s">
        <v>4</v>
      </c>
      <c r="D11" s="73">
        <v>46.288</v>
      </c>
      <c r="E11" s="74"/>
      <c r="F11" s="73">
        <v>134.474</v>
      </c>
      <c r="G11" s="74"/>
      <c r="H11" s="73">
        <v>46.811</v>
      </c>
      <c r="I11" s="63"/>
      <c r="J11" s="73">
        <v>46.455</v>
      </c>
      <c r="K11" s="74"/>
      <c r="L11" s="73">
        <v>75.63</v>
      </c>
      <c r="M11" s="74"/>
      <c r="N11" s="93">
        <v>61.909</v>
      </c>
      <c r="O11" s="96"/>
      <c r="P11" s="93">
        <v>99.285</v>
      </c>
      <c r="Q11" s="96"/>
      <c r="R11" s="93">
        <v>159.45</v>
      </c>
      <c r="S11" s="96"/>
      <c r="T11" s="93">
        <v>162.126</v>
      </c>
      <c r="U11" s="96"/>
      <c r="V11" s="100">
        <v>159.03</v>
      </c>
      <c r="W11" s="101"/>
    </row>
    <row r="12" spans="1:23" ht="12.75" hidden="1">
      <c r="A12" s="48" t="s">
        <v>12</v>
      </c>
      <c r="B12" s="49" t="s">
        <v>32</v>
      </c>
      <c r="C12" s="22" t="s">
        <v>4</v>
      </c>
      <c r="D12" s="75">
        <f>SUM(D10:D11)</f>
        <v>104.768</v>
      </c>
      <c r="E12" s="76"/>
      <c r="F12" s="75">
        <f aca="true" t="shared" si="0" ref="F12:T12">SUM(F10:F11)</f>
        <v>336.946</v>
      </c>
      <c r="G12" s="76"/>
      <c r="H12" s="75">
        <f t="shared" si="0"/>
        <v>83.494</v>
      </c>
      <c r="I12" s="10"/>
      <c r="J12" s="75">
        <f t="shared" si="0"/>
        <v>97.756</v>
      </c>
      <c r="K12" s="76"/>
      <c r="L12" s="75">
        <f t="shared" si="0"/>
        <v>70.37599999999999</v>
      </c>
      <c r="M12" s="76"/>
      <c r="N12" s="75">
        <f t="shared" si="0"/>
        <v>98.619</v>
      </c>
      <c r="O12" s="76"/>
      <c r="P12" s="75">
        <f t="shared" si="0"/>
        <v>260.605</v>
      </c>
      <c r="Q12" s="76"/>
      <c r="R12" s="75">
        <f t="shared" si="0"/>
        <v>535.3399999999999</v>
      </c>
      <c r="S12" s="76"/>
      <c r="T12" s="75">
        <f t="shared" si="0"/>
        <v>661.721</v>
      </c>
      <c r="U12" s="76"/>
      <c r="V12" s="100">
        <v>159.03</v>
      </c>
      <c r="W12" s="101"/>
    </row>
    <row r="13" spans="1:23" ht="12.75" hidden="1">
      <c r="A13" s="48"/>
      <c r="B13" s="49" t="s">
        <v>432</v>
      </c>
      <c r="C13" s="22"/>
      <c r="D13" s="75">
        <v>5.143</v>
      </c>
      <c r="E13" s="76"/>
      <c r="F13" s="75">
        <v>14.942</v>
      </c>
      <c r="G13" s="76"/>
      <c r="H13" s="75">
        <v>5.201</v>
      </c>
      <c r="I13" s="10"/>
      <c r="J13" s="75">
        <v>5.162</v>
      </c>
      <c r="K13" s="76"/>
      <c r="L13" s="75">
        <v>8.403</v>
      </c>
      <c r="M13" s="76"/>
      <c r="N13" s="75">
        <v>6.879</v>
      </c>
      <c r="O13" s="76"/>
      <c r="P13" s="75">
        <v>11.032</v>
      </c>
      <c r="Q13" s="76"/>
      <c r="R13" s="75">
        <v>17.717</v>
      </c>
      <c r="S13" s="76"/>
      <c r="T13" s="75">
        <v>18.014</v>
      </c>
      <c r="U13" s="76"/>
      <c r="V13" s="100">
        <v>17.67</v>
      </c>
      <c r="W13" s="101"/>
    </row>
    <row r="14" spans="1:23" ht="12.75" hidden="1">
      <c r="A14" s="50"/>
      <c r="B14" s="47" t="s">
        <v>1</v>
      </c>
      <c r="C14" s="64"/>
      <c r="D14" s="77"/>
      <c r="E14" s="78"/>
      <c r="F14" s="87"/>
      <c r="G14" s="88"/>
      <c r="H14" s="87"/>
      <c r="I14" s="107"/>
      <c r="J14" s="87"/>
      <c r="K14" s="88"/>
      <c r="L14" s="94"/>
      <c r="M14" s="97"/>
      <c r="N14" s="93"/>
      <c r="O14" s="96"/>
      <c r="P14" s="94"/>
      <c r="Q14" s="97"/>
      <c r="R14" s="94"/>
      <c r="S14" s="97"/>
      <c r="T14" s="94"/>
      <c r="U14" s="97"/>
      <c r="V14" s="94"/>
      <c r="W14" s="97"/>
    </row>
    <row r="15" spans="1:23" ht="12.75" hidden="1">
      <c r="A15" s="38" t="s">
        <v>27</v>
      </c>
      <c r="B15" s="1" t="s">
        <v>204</v>
      </c>
      <c r="C15" s="65" t="s">
        <v>147</v>
      </c>
      <c r="D15" s="79">
        <v>0</v>
      </c>
      <c r="E15" s="80">
        <v>0</v>
      </c>
      <c r="F15" s="79">
        <v>10</v>
      </c>
      <c r="G15" s="80">
        <v>40</v>
      </c>
      <c r="H15" s="79">
        <v>0</v>
      </c>
      <c r="I15" s="24">
        <v>0</v>
      </c>
      <c r="J15" s="79">
        <v>0</v>
      </c>
      <c r="K15" s="80">
        <v>0</v>
      </c>
      <c r="L15" s="79">
        <v>0</v>
      </c>
      <c r="M15" s="80">
        <v>0</v>
      </c>
      <c r="N15" s="79">
        <v>0</v>
      </c>
      <c r="O15" s="80">
        <v>0</v>
      </c>
      <c r="P15" s="79">
        <v>0</v>
      </c>
      <c r="Q15" s="80">
        <v>0</v>
      </c>
      <c r="R15" s="79">
        <v>0</v>
      </c>
      <c r="S15" s="80">
        <v>0</v>
      </c>
      <c r="T15" s="79">
        <v>0</v>
      </c>
      <c r="U15" s="80">
        <v>0</v>
      </c>
      <c r="V15" s="79">
        <v>0</v>
      </c>
      <c r="W15" s="80">
        <v>0</v>
      </c>
    </row>
    <row r="16" spans="1:23" ht="12.75" hidden="1">
      <c r="A16" s="39"/>
      <c r="B16" s="2"/>
      <c r="C16" s="66" t="s">
        <v>148</v>
      </c>
      <c r="D16" s="79">
        <v>0</v>
      </c>
      <c r="E16" s="80">
        <v>0</v>
      </c>
      <c r="F16" s="81">
        <v>3.8</v>
      </c>
      <c r="G16" s="82">
        <v>8.704</v>
      </c>
      <c r="H16" s="79">
        <v>0</v>
      </c>
      <c r="I16" s="24">
        <v>0</v>
      </c>
      <c r="J16" s="79">
        <v>0</v>
      </c>
      <c r="K16" s="80">
        <v>0</v>
      </c>
      <c r="L16" s="79">
        <v>0</v>
      </c>
      <c r="M16" s="80">
        <v>0</v>
      </c>
      <c r="N16" s="79">
        <v>0</v>
      </c>
      <c r="O16" s="80">
        <v>0</v>
      </c>
      <c r="P16" s="79">
        <v>0</v>
      </c>
      <c r="Q16" s="80">
        <v>0</v>
      </c>
      <c r="R16" s="79">
        <v>0</v>
      </c>
      <c r="S16" s="80">
        <v>0</v>
      </c>
      <c r="T16" s="79">
        <v>0</v>
      </c>
      <c r="U16" s="80">
        <v>0</v>
      </c>
      <c r="V16" s="79">
        <v>0</v>
      </c>
      <c r="W16" s="80">
        <v>0</v>
      </c>
    </row>
    <row r="17" spans="1:23" ht="12.75" hidden="1">
      <c r="A17" s="38" t="s">
        <v>8</v>
      </c>
      <c r="B17" s="1" t="s">
        <v>149</v>
      </c>
      <c r="C17" s="65" t="s">
        <v>147</v>
      </c>
      <c r="D17" s="79">
        <v>0</v>
      </c>
      <c r="E17" s="80">
        <v>0</v>
      </c>
      <c r="F17" s="79">
        <v>0</v>
      </c>
      <c r="G17" s="80">
        <v>0</v>
      </c>
      <c r="H17" s="79">
        <v>0</v>
      </c>
      <c r="I17" s="24">
        <v>0</v>
      </c>
      <c r="J17" s="79">
        <v>0</v>
      </c>
      <c r="K17" s="80">
        <v>0</v>
      </c>
      <c r="L17" s="79">
        <v>0</v>
      </c>
      <c r="M17" s="80">
        <v>0</v>
      </c>
      <c r="N17" s="79">
        <v>0</v>
      </c>
      <c r="O17" s="80">
        <v>0</v>
      </c>
      <c r="P17" s="79">
        <v>0</v>
      </c>
      <c r="Q17" s="80">
        <v>0</v>
      </c>
      <c r="R17" s="79">
        <v>0</v>
      </c>
      <c r="S17" s="80">
        <v>0</v>
      </c>
      <c r="T17" s="79"/>
      <c r="U17" s="80">
        <v>0</v>
      </c>
      <c r="V17" s="79">
        <v>0</v>
      </c>
      <c r="W17" s="80">
        <v>0</v>
      </c>
    </row>
    <row r="18" spans="1:23" ht="12.75" hidden="1">
      <c r="A18" s="39"/>
      <c r="B18" s="2"/>
      <c r="C18" s="66" t="s">
        <v>148</v>
      </c>
      <c r="D18" s="79">
        <v>0</v>
      </c>
      <c r="E18" s="80">
        <v>0</v>
      </c>
      <c r="F18" s="79">
        <v>0</v>
      </c>
      <c r="G18" s="80">
        <v>0</v>
      </c>
      <c r="H18" s="79">
        <v>0</v>
      </c>
      <c r="I18" s="24">
        <v>0</v>
      </c>
      <c r="J18" s="79">
        <v>0</v>
      </c>
      <c r="K18" s="80">
        <v>0</v>
      </c>
      <c r="L18" s="79">
        <v>0</v>
      </c>
      <c r="M18" s="80">
        <v>0</v>
      </c>
      <c r="N18" s="79">
        <v>0</v>
      </c>
      <c r="O18" s="80">
        <v>0</v>
      </c>
      <c r="P18" s="79">
        <v>0</v>
      </c>
      <c r="Q18" s="80">
        <v>0</v>
      </c>
      <c r="R18" s="79">
        <v>0</v>
      </c>
      <c r="S18" s="83">
        <v>0</v>
      </c>
      <c r="T18" s="81"/>
      <c r="U18" s="83">
        <v>0</v>
      </c>
      <c r="V18" s="79">
        <v>0</v>
      </c>
      <c r="W18" s="80">
        <v>0</v>
      </c>
    </row>
    <row r="19" spans="1:23" ht="12.75" customHeight="1" hidden="1">
      <c r="A19" s="38" t="s">
        <v>9</v>
      </c>
      <c r="B19" s="1" t="s">
        <v>150</v>
      </c>
      <c r="C19" s="65" t="s">
        <v>152</v>
      </c>
      <c r="D19" s="79">
        <v>0</v>
      </c>
      <c r="E19" s="80">
        <v>0</v>
      </c>
      <c r="F19" s="79">
        <v>0</v>
      </c>
      <c r="G19" s="80">
        <v>0</v>
      </c>
      <c r="H19" s="79">
        <v>0</v>
      </c>
      <c r="I19" s="24">
        <v>0</v>
      </c>
      <c r="J19" s="79">
        <v>0</v>
      </c>
      <c r="K19" s="80">
        <v>0</v>
      </c>
      <c r="L19" s="79">
        <v>0</v>
      </c>
      <c r="M19" s="80">
        <v>0</v>
      </c>
      <c r="N19" s="79">
        <v>0</v>
      </c>
      <c r="O19" s="80">
        <v>0</v>
      </c>
      <c r="P19" s="79">
        <v>0</v>
      </c>
      <c r="Q19" s="80">
        <v>0</v>
      </c>
      <c r="R19" s="79">
        <v>0</v>
      </c>
      <c r="S19" s="109">
        <v>0</v>
      </c>
      <c r="T19" s="79">
        <v>0</v>
      </c>
      <c r="U19" s="80"/>
      <c r="V19" s="79">
        <v>0</v>
      </c>
      <c r="W19" s="80"/>
    </row>
    <row r="20" spans="1:23" ht="12.75" hidden="1">
      <c r="A20" s="39"/>
      <c r="B20" s="2" t="s">
        <v>151</v>
      </c>
      <c r="C20" s="66" t="s">
        <v>148</v>
      </c>
      <c r="D20" s="79">
        <v>0</v>
      </c>
      <c r="E20" s="80">
        <v>0</v>
      </c>
      <c r="F20" s="79">
        <v>0</v>
      </c>
      <c r="G20" s="80">
        <v>0</v>
      </c>
      <c r="H20" s="79">
        <v>0</v>
      </c>
      <c r="I20" s="24">
        <v>0</v>
      </c>
      <c r="J20" s="79">
        <v>0</v>
      </c>
      <c r="K20" s="80">
        <v>0</v>
      </c>
      <c r="L20" s="79">
        <v>0</v>
      </c>
      <c r="M20" s="80">
        <v>0</v>
      </c>
      <c r="N20" s="79">
        <v>0</v>
      </c>
      <c r="O20" s="80">
        <v>0</v>
      </c>
      <c r="P20" s="79">
        <v>0</v>
      </c>
      <c r="Q20" s="80">
        <v>0</v>
      </c>
      <c r="R20" s="79">
        <v>0</v>
      </c>
      <c r="S20" s="109">
        <v>0</v>
      </c>
      <c r="T20" s="79">
        <v>0</v>
      </c>
      <c r="U20" s="80"/>
      <c r="V20" s="79">
        <v>0</v>
      </c>
      <c r="W20" s="80"/>
    </row>
    <row r="21" spans="1:23" ht="12.75" hidden="1">
      <c r="A21" s="38" t="s">
        <v>153</v>
      </c>
      <c r="B21" s="1" t="s">
        <v>154</v>
      </c>
      <c r="C21" s="65" t="s">
        <v>155</v>
      </c>
      <c r="D21" s="79">
        <v>0</v>
      </c>
      <c r="E21" s="80">
        <v>0</v>
      </c>
      <c r="F21" s="79">
        <v>0</v>
      </c>
      <c r="G21" s="80">
        <v>0</v>
      </c>
      <c r="H21" s="79">
        <v>0</v>
      </c>
      <c r="I21" s="24">
        <v>0</v>
      </c>
      <c r="J21" s="79">
        <v>0</v>
      </c>
      <c r="K21" s="80">
        <v>0</v>
      </c>
      <c r="L21" s="79">
        <v>0</v>
      </c>
      <c r="M21" s="80">
        <v>0</v>
      </c>
      <c r="N21" s="79">
        <v>0</v>
      </c>
      <c r="O21" s="80">
        <v>0</v>
      </c>
      <c r="P21" s="79">
        <v>0</v>
      </c>
      <c r="Q21" s="80">
        <v>0</v>
      </c>
      <c r="R21" s="79">
        <v>0</v>
      </c>
      <c r="S21" s="109">
        <v>0</v>
      </c>
      <c r="T21" s="79">
        <v>0</v>
      </c>
      <c r="U21" s="80">
        <v>0</v>
      </c>
      <c r="V21" s="79">
        <v>0</v>
      </c>
      <c r="W21" s="80">
        <v>0</v>
      </c>
    </row>
    <row r="22" spans="1:23" ht="12.75" hidden="1">
      <c r="A22" s="39"/>
      <c r="B22" s="2"/>
      <c r="C22" s="66" t="s">
        <v>148</v>
      </c>
      <c r="D22" s="79">
        <v>0</v>
      </c>
      <c r="E22" s="80">
        <v>0</v>
      </c>
      <c r="F22" s="79">
        <v>0</v>
      </c>
      <c r="G22" s="80">
        <v>0</v>
      </c>
      <c r="H22" s="79">
        <v>0</v>
      </c>
      <c r="I22" s="24">
        <v>0</v>
      </c>
      <c r="J22" s="79">
        <v>0</v>
      </c>
      <c r="K22" s="80">
        <v>0</v>
      </c>
      <c r="L22" s="79">
        <v>0</v>
      </c>
      <c r="M22" s="80">
        <v>0</v>
      </c>
      <c r="N22" s="79">
        <v>0</v>
      </c>
      <c r="O22" s="80">
        <v>0</v>
      </c>
      <c r="P22" s="79">
        <v>0</v>
      </c>
      <c r="Q22" s="80">
        <v>0</v>
      </c>
      <c r="R22" s="79">
        <v>0</v>
      </c>
      <c r="S22" s="80">
        <v>0</v>
      </c>
      <c r="T22" s="79">
        <v>0</v>
      </c>
      <c r="U22" s="80">
        <v>0</v>
      </c>
      <c r="V22" s="79">
        <v>0</v>
      </c>
      <c r="W22" s="80">
        <v>0</v>
      </c>
    </row>
    <row r="23" spans="1:23" ht="12.75" hidden="1">
      <c r="A23" s="38" t="s">
        <v>13</v>
      </c>
      <c r="B23" s="1" t="s">
        <v>156</v>
      </c>
      <c r="C23" s="65" t="s">
        <v>155</v>
      </c>
      <c r="D23" s="79">
        <v>0</v>
      </c>
      <c r="E23" s="80">
        <v>0</v>
      </c>
      <c r="F23" s="79">
        <v>0</v>
      </c>
      <c r="G23" s="80">
        <v>0</v>
      </c>
      <c r="H23" s="79">
        <v>0</v>
      </c>
      <c r="I23" s="24">
        <v>0</v>
      </c>
      <c r="J23" s="79">
        <v>0</v>
      </c>
      <c r="K23" s="80">
        <v>0</v>
      </c>
      <c r="L23" s="79">
        <v>0</v>
      </c>
      <c r="M23" s="80">
        <v>0</v>
      </c>
      <c r="N23" s="79">
        <v>0</v>
      </c>
      <c r="O23" s="80">
        <v>0</v>
      </c>
      <c r="P23" s="79">
        <v>0</v>
      </c>
      <c r="Q23" s="80">
        <v>0</v>
      </c>
      <c r="R23" s="79">
        <v>0</v>
      </c>
      <c r="S23" s="80">
        <v>0</v>
      </c>
      <c r="T23" s="79">
        <v>0</v>
      </c>
      <c r="U23" s="80">
        <v>0</v>
      </c>
      <c r="V23" s="79">
        <v>0</v>
      </c>
      <c r="W23" s="80">
        <v>0</v>
      </c>
    </row>
    <row r="24" spans="1:23" ht="12.75" hidden="1">
      <c r="A24" s="39"/>
      <c r="B24" s="2" t="s">
        <v>157</v>
      </c>
      <c r="C24" s="66" t="s">
        <v>148</v>
      </c>
      <c r="D24" s="79">
        <v>0</v>
      </c>
      <c r="E24" s="80">
        <v>0</v>
      </c>
      <c r="F24" s="79">
        <v>0</v>
      </c>
      <c r="G24" s="80">
        <v>0</v>
      </c>
      <c r="H24" s="79">
        <v>0</v>
      </c>
      <c r="I24" s="24">
        <v>0</v>
      </c>
      <c r="J24" s="79">
        <v>0</v>
      </c>
      <c r="K24" s="80">
        <v>0</v>
      </c>
      <c r="L24" s="79">
        <v>0</v>
      </c>
      <c r="M24" s="80">
        <v>0</v>
      </c>
      <c r="N24" s="79">
        <v>0</v>
      </c>
      <c r="O24" s="80">
        <v>0</v>
      </c>
      <c r="P24" s="79">
        <v>0</v>
      </c>
      <c r="Q24" s="80">
        <v>0</v>
      </c>
      <c r="R24" s="79">
        <v>0</v>
      </c>
      <c r="S24" s="80">
        <v>0</v>
      </c>
      <c r="T24" s="79">
        <v>0</v>
      </c>
      <c r="U24" s="80">
        <v>0</v>
      </c>
      <c r="V24" s="79">
        <v>0</v>
      </c>
      <c r="W24" s="80">
        <v>0</v>
      </c>
    </row>
    <row r="25" spans="1:23" ht="12.75" hidden="1">
      <c r="A25" s="38" t="s">
        <v>158</v>
      </c>
      <c r="B25" s="1" t="s">
        <v>159</v>
      </c>
      <c r="C25" s="65" t="s">
        <v>155</v>
      </c>
      <c r="D25" s="79">
        <v>0</v>
      </c>
      <c r="E25" s="80">
        <v>0</v>
      </c>
      <c r="F25" s="79">
        <v>0</v>
      </c>
      <c r="G25" s="80">
        <v>0</v>
      </c>
      <c r="H25" s="79">
        <v>0</v>
      </c>
      <c r="I25" s="24">
        <v>0</v>
      </c>
      <c r="J25" s="79">
        <v>0</v>
      </c>
      <c r="K25" s="80">
        <v>0</v>
      </c>
      <c r="L25" s="79">
        <v>0</v>
      </c>
      <c r="M25" s="80">
        <v>0</v>
      </c>
      <c r="N25" s="79">
        <v>0</v>
      </c>
      <c r="O25" s="80">
        <v>0</v>
      </c>
      <c r="P25" s="79">
        <v>0</v>
      </c>
      <c r="Q25" s="80">
        <v>0</v>
      </c>
      <c r="R25" s="79">
        <v>0</v>
      </c>
      <c r="S25" s="80">
        <v>0</v>
      </c>
      <c r="T25" s="79">
        <v>0</v>
      </c>
      <c r="U25" s="80">
        <v>0</v>
      </c>
      <c r="V25" s="79">
        <v>0</v>
      </c>
      <c r="W25" s="80">
        <v>0</v>
      </c>
    </row>
    <row r="26" spans="1:23" ht="12.75" hidden="1">
      <c r="A26" s="39"/>
      <c r="B26" s="2" t="s">
        <v>160</v>
      </c>
      <c r="C26" s="66" t="s">
        <v>148</v>
      </c>
      <c r="D26" s="79">
        <v>0</v>
      </c>
      <c r="E26" s="80">
        <v>0</v>
      </c>
      <c r="F26" s="79">
        <v>0</v>
      </c>
      <c r="G26" s="80">
        <v>0</v>
      </c>
      <c r="H26" s="79">
        <v>0</v>
      </c>
      <c r="I26" s="24">
        <v>0</v>
      </c>
      <c r="J26" s="79">
        <v>0</v>
      </c>
      <c r="K26" s="80">
        <v>0</v>
      </c>
      <c r="L26" s="79">
        <v>0</v>
      </c>
      <c r="M26" s="80">
        <v>0</v>
      </c>
      <c r="N26" s="79">
        <v>0</v>
      </c>
      <c r="O26" s="80">
        <v>0</v>
      </c>
      <c r="P26" s="79">
        <v>0</v>
      </c>
      <c r="Q26" s="80">
        <v>0</v>
      </c>
      <c r="R26" s="79">
        <v>0</v>
      </c>
      <c r="S26" s="80">
        <v>0</v>
      </c>
      <c r="T26" s="79">
        <v>0</v>
      </c>
      <c r="U26" s="80">
        <v>0</v>
      </c>
      <c r="V26" s="79">
        <v>0</v>
      </c>
      <c r="W26" s="80">
        <v>0</v>
      </c>
    </row>
    <row r="27" spans="1:23" ht="12.75" hidden="1">
      <c r="A27" s="38" t="s">
        <v>14</v>
      </c>
      <c r="B27" s="1" t="s">
        <v>161</v>
      </c>
      <c r="C27" s="65" t="s">
        <v>162</v>
      </c>
      <c r="D27" s="79">
        <v>0</v>
      </c>
      <c r="E27" s="80">
        <v>0</v>
      </c>
      <c r="F27" s="79">
        <v>0</v>
      </c>
      <c r="G27" s="80">
        <v>0</v>
      </c>
      <c r="H27" s="79">
        <v>0</v>
      </c>
      <c r="I27" s="24">
        <v>0</v>
      </c>
      <c r="J27" s="79">
        <v>0</v>
      </c>
      <c r="K27" s="80">
        <v>0</v>
      </c>
      <c r="L27" s="79">
        <v>0</v>
      </c>
      <c r="M27" s="80">
        <v>0</v>
      </c>
      <c r="N27" s="79">
        <v>2</v>
      </c>
      <c r="O27" s="80">
        <v>0</v>
      </c>
      <c r="P27" s="79">
        <v>0</v>
      </c>
      <c r="Q27" s="80">
        <v>0</v>
      </c>
      <c r="R27" s="79">
        <v>0</v>
      </c>
      <c r="S27" s="80">
        <v>0</v>
      </c>
      <c r="T27" s="79">
        <v>0</v>
      </c>
      <c r="U27" s="80">
        <v>0</v>
      </c>
      <c r="V27" s="79">
        <v>0</v>
      </c>
      <c r="W27" s="80">
        <v>0</v>
      </c>
    </row>
    <row r="28" spans="1:23" ht="12.75" hidden="1">
      <c r="A28" s="39"/>
      <c r="B28" s="2"/>
      <c r="C28" s="66" t="s">
        <v>148</v>
      </c>
      <c r="D28" s="79">
        <v>0</v>
      </c>
      <c r="E28" s="80">
        <v>0</v>
      </c>
      <c r="F28" s="79">
        <v>0</v>
      </c>
      <c r="G28" s="80">
        <v>0</v>
      </c>
      <c r="H28" s="79">
        <v>0</v>
      </c>
      <c r="I28" s="24">
        <v>0</v>
      </c>
      <c r="J28" s="79">
        <v>0</v>
      </c>
      <c r="K28" s="80">
        <v>0</v>
      </c>
      <c r="L28" s="79">
        <v>0</v>
      </c>
      <c r="M28" s="80">
        <v>0</v>
      </c>
      <c r="N28" s="81">
        <v>3</v>
      </c>
      <c r="O28" s="83">
        <v>0</v>
      </c>
      <c r="P28" s="79">
        <v>0</v>
      </c>
      <c r="Q28" s="80">
        <v>0</v>
      </c>
      <c r="R28" s="79">
        <v>0</v>
      </c>
      <c r="S28" s="80">
        <v>0</v>
      </c>
      <c r="T28" s="79">
        <v>0</v>
      </c>
      <c r="U28" s="80">
        <v>0</v>
      </c>
      <c r="V28" s="79">
        <v>0</v>
      </c>
      <c r="W28" s="80">
        <v>0</v>
      </c>
    </row>
    <row r="29" spans="1:23" ht="12.75" hidden="1">
      <c r="A29" s="38" t="s">
        <v>15</v>
      </c>
      <c r="B29" s="1" t="s">
        <v>163</v>
      </c>
      <c r="C29" s="65" t="s">
        <v>147</v>
      </c>
      <c r="D29" s="79">
        <v>0</v>
      </c>
      <c r="E29" s="80">
        <v>0</v>
      </c>
      <c r="F29" s="79">
        <v>0</v>
      </c>
      <c r="G29" s="80">
        <v>0</v>
      </c>
      <c r="H29" s="79">
        <v>0</v>
      </c>
      <c r="I29" s="24">
        <v>0</v>
      </c>
      <c r="J29" s="79">
        <v>0</v>
      </c>
      <c r="K29" s="80">
        <v>0</v>
      </c>
      <c r="L29" s="79">
        <v>0</v>
      </c>
      <c r="M29" s="80">
        <v>0</v>
      </c>
      <c r="N29" s="79">
        <v>0</v>
      </c>
      <c r="O29" s="80">
        <v>0</v>
      </c>
      <c r="P29" s="79">
        <v>0</v>
      </c>
      <c r="Q29" s="80">
        <v>0</v>
      </c>
      <c r="R29" s="79">
        <v>30</v>
      </c>
      <c r="S29" s="80">
        <v>0</v>
      </c>
      <c r="T29" s="79">
        <v>0</v>
      </c>
      <c r="U29" s="80">
        <v>0</v>
      </c>
      <c r="V29" s="79">
        <v>0</v>
      </c>
      <c r="W29" s="80">
        <v>0</v>
      </c>
    </row>
    <row r="30" spans="1:23" ht="12.75" hidden="1">
      <c r="A30" s="39"/>
      <c r="B30" s="2"/>
      <c r="C30" s="66" t="s">
        <v>148</v>
      </c>
      <c r="D30" s="79">
        <v>0</v>
      </c>
      <c r="E30" s="80">
        <v>0</v>
      </c>
      <c r="F30" s="79">
        <v>0</v>
      </c>
      <c r="G30" s="80">
        <v>0</v>
      </c>
      <c r="H30" s="79">
        <v>0</v>
      </c>
      <c r="I30" s="110">
        <v>0</v>
      </c>
      <c r="J30" s="79">
        <v>0</v>
      </c>
      <c r="K30" s="80">
        <v>0</v>
      </c>
      <c r="L30" s="79">
        <v>0</v>
      </c>
      <c r="M30" s="80">
        <v>0</v>
      </c>
      <c r="N30" s="79">
        <v>0</v>
      </c>
      <c r="O30" s="80">
        <v>0</v>
      </c>
      <c r="P30" s="79">
        <v>0</v>
      </c>
      <c r="Q30" s="80">
        <v>0</v>
      </c>
      <c r="R30" s="81">
        <v>20</v>
      </c>
      <c r="S30" s="83">
        <v>0</v>
      </c>
      <c r="T30" s="79">
        <v>0</v>
      </c>
      <c r="U30" s="80">
        <v>0</v>
      </c>
      <c r="V30" s="79">
        <v>0</v>
      </c>
      <c r="W30" s="80">
        <v>0</v>
      </c>
    </row>
    <row r="31" spans="1:23" ht="12.75" hidden="1">
      <c r="A31" s="38" t="s">
        <v>16</v>
      </c>
      <c r="B31" s="1" t="s">
        <v>164</v>
      </c>
      <c r="C31" s="65" t="s">
        <v>147</v>
      </c>
      <c r="D31" s="79">
        <v>0</v>
      </c>
      <c r="E31" s="80">
        <v>0</v>
      </c>
      <c r="F31" s="79">
        <v>0</v>
      </c>
      <c r="G31" s="80">
        <v>0</v>
      </c>
      <c r="H31" s="90">
        <v>0</v>
      </c>
      <c r="I31" s="24">
        <v>0</v>
      </c>
      <c r="J31" s="79">
        <v>0</v>
      </c>
      <c r="K31" s="80">
        <v>0</v>
      </c>
      <c r="L31" s="79">
        <v>0</v>
      </c>
      <c r="M31" s="80">
        <v>0</v>
      </c>
      <c r="N31" s="79">
        <v>0</v>
      </c>
      <c r="O31" s="80">
        <v>0</v>
      </c>
      <c r="P31" s="79">
        <v>0</v>
      </c>
      <c r="Q31" s="80">
        <v>0</v>
      </c>
      <c r="R31" s="79">
        <v>0</v>
      </c>
      <c r="S31" s="80">
        <v>0</v>
      </c>
      <c r="T31" s="79">
        <v>0</v>
      </c>
      <c r="U31" s="80">
        <v>103.7</v>
      </c>
      <c r="V31" s="79">
        <v>0</v>
      </c>
      <c r="W31" s="80">
        <v>0</v>
      </c>
    </row>
    <row r="32" spans="1:23" ht="12.75" hidden="1">
      <c r="A32" s="39"/>
      <c r="B32" s="2"/>
      <c r="C32" s="66" t="s">
        <v>148</v>
      </c>
      <c r="D32" s="79">
        <v>0</v>
      </c>
      <c r="E32" s="80">
        <v>0</v>
      </c>
      <c r="F32" s="79">
        <v>0</v>
      </c>
      <c r="G32" s="80">
        <v>0</v>
      </c>
      <c r="H32" s="90">
        <v>0</v>
      </c>
      <c r="I32" s="24">
        <v>0</v>
      </c>
      <c r="J32" s="79">
        <v>0</v>
      </c>
      <c r="K32" s="80">
        <v>0</v>
      </c>
      <c r="L32" s="79">
        <v>0</v>
      </c>
      <c r="M32" s="80">
        <v>0</v>
      </c>
      <c r="N32" s="79">
        <v>0</v>
      </c>
      <c r="O32" s="80">
        <v>0</v>
      </c>
      <c r="P32" s="79">
        <v>0</v>
      </c>
      <c r="Q32" s="80">
        <v>0</v>
      </c>
      <c r="R32" s="79">
        <v>0</v>
      </c>
      <c r="S32" s="80">
        <v>0</v>
      </c>
      <c r="T32" s="79">
        <v>0</v>
      </c>
      <c r="U32" s="80">
        <v>25.687</v>
      </c>
      <c r="V32" s="79">
        <v>0</v>
      </c>
      <c r="W32" s="80">
        <v>0</v>
      </c>
    </row>
    <row r="33" spans="1:23" ht="12.75" hidden="1">
      <c r="A33" s="38" t="s">
        <v>17</v>
      </c>
      <c r="B33" s="1" t="s">
        <v>165</v>
      </c>
      <c r="C33" s="65" t="s">
        <v>162</v>
      </c>
      <c r="D33" s="79">
        <v>6</v>
      </c>
      <c r="E33" s="80">
        <v>3</v>
      </c>
      <c r="F33" s="79">
        <v>10</v>
      </c>
      <c r="G33" s="80">
        <v>4</v>
      </c>
      <c r="H33" s="90">
        <v>6</v>
      </c>
      <c r="I33" s="24">
        <v>2</v>
      </c>
      <c r="J33" s="79">
        <v>6</v>
      </c>
      <c r="K33" s="80">
        <v>4</v>
      </c>
      <c r="L33" s="79">
        <v>7</v>
      </c>
      <c r="M33" s="80">
        <v>10</v>
      </c>
      <c r="N33" s="79">
        <v>6</v>
      </c>
      <c r="O33" s="80">
        <v>7</v>
      </c>
      <c r="P33" s="79">
        <v>8</v>
      </c>
      <c r="Q33" s="80">
        <v>4</v>
      </c>
      <c r="R33" s="79">
        <v>0</v>
      </c>
      <c r="S33" s="80">
        <v>0</v>
      </c>
      <c r="T33" s="79">
        <v>0</v>
      </c>
      <c r="U33" s="80">
        <v>0</v>
      </c>
      <c r="V33" s="79">
        <v>0</v>
      </c>
      <c r="W33" s="80">
        <v>0</v>
      </c>
    </row>
    <row r="34" spans="1:23" ht="12.75" hidden="1">
      <c r="A34" s="39"/>
      <c r="B34" s="2"/>
      <c r="C34" s="66" t="s">
        <v>148</v>
      </c>
      <c r="D34" s="81">
        <f>12*0.73+6*0.42</f>
        <v>11.28</v>
      </c>
      <c r="E34" s="82">
        <v>0.881</v>
      </c>
      <c r="F34" s="81">
        <f>20*0.73+10*0.42</f>
        <v>18.8</v>
      </c>
      <c r="G34" s="82">
        <v>1.886</v>
      </c>
      <c r="H34" s="91">
        <f>12*0.73+6*0.42</f>
        <v>11.28</v>
      </c>
      <c r="I34" s="29">
        <v>0.588</v>
      </c>
      <c r="J34" s="81">
        <f>12*0.73+6*0.42</f>
        <v>11.28</v>
      </c>
      <c r="K34" s="82">
        <v>1.402</v>
      </c>
      <c r="L34" s="81">
        <v>8.05</v>
      </c>
      <c r="M34" s="82">
        <v>3.649</v>
      </c>
      <c r="N34" s="81">
        <f>12*0.73+6*0.42</f>
        <v>11.28</v>
      </c>
      <c r="O34" s="82">
        <v>2.119</v>
      </c>
      <c r="P34" s="81">
        <f>16*0.73+8*0.42</f>
        <v>15.04</v>
      </c>
      <c r="Q34" s="82">
        <v>1.176</v>
      </c>
      <c r="R34" s="79">
        <v>0</v>
      </c>
      <c r="S34" s="80">
        <v>0</v>
      </c>
      <c r="T34" s="79">
        <v>0</v>
      </c>
      <c r="U34" s="80">
        <v>0</v>
      </c>
      <c r="V34" s="79">
        <v>0</v>
      </c>
      <c r="W34" s="80">
        <v>0</v>
      </c>
    </row>
    <row r="35" spans="1:23" ht="12.75" hidden="1">
      <c r="A35" s="38" t="s">
        <v>18</v>
      </c>
      <c r="B35" s="1" t="s">
        <v>167</v>
      </c>
      <c r="C35" s="65" t="s">
        <v>208</v>
      </c>
      <c r="D35" s="79">
        <v>2</v>
      </c>
      <c r="E35" s="80">
        <v>0</v>
      </c>
      <c r="F35" s="79">
        <v>4</v>
      </c>
      <c r="G35" s="80">
        <v>0</v>
      </c>
      <c r="H35" s="90">
        <v>2</v>
      </c>
      <c r="I35" s="24">
        <v>0</v>
      </c>
      <c r="J35" s="79">
        <v>2</v>
      </c>
      <c r="K35" s="80">
        <v>0</v>
      </c>
      <c r="L35" s="79">
        <v>8</v>
      </c>
      <c r="M35" s="80">
        <v>0</v>
      </c>
      <c r="N35" s="79">
        <v>2</v>
      </c>
      <c r="O35" s="80">
        <v>0</v>
      </c>
      <c r="P35" s="79">
        <v>2</v>
      </c>
      <c r="Q35" s="80">
        <v>5</v>
      </c>
      <c r="R35" s="79">
        <v>2</v>
      </c>
      <c r="S35" s="80">
        <v>0</v>
      </c>
      <c r="T35" s="79">
        <v>2</v>
      </c>
      <c r="U35" s="80">
        <v>0</v>
      </c>
      <c r="V35" s="79">
        <v>0</v>
      </c>
      <c r="W35" s="80">
        <v>0</v>
      </c>
    </row>
    <row r="36" spans="1:23" ht="12.75" hidden="1">
      <c r="A36" s="39"/>
      <c r="B36" s="2"/>
      <c r="C36" s="66" t="s">
        <v>148</v>
      </c>
      <c r="D36" s="81">
        <f>D35*0.81</f>
        <v>1.62</v>
      </c>
      <c r="E36" s="83">
        <v>0</v>
      </c>
      <c r="F36" s="81">
        <f>F35*0.81</f>
        <v>3.24</v>
      </c>
      <c r="G36" s="83">
        <v>0</v>
      </c>
      <c r="H36" s="91">
        <f>H35*0.81</f>
        <v>1.62</v>
      </c>
      <c r="I36" s="25">
        <v>0</v>
      </c>
      <c r="J36" s="81">
        <f>J35*0.81</f>
        <v>1.62</v>
      </c>
      <c r="K36" s="83">
        <v>0</v>
      </c>
      <c r="L36" s="81">
        <v>26.88</v>
      </c>
      <c r="M36" s="83">
        <v>0</v>
      </c>
      <c r="N36" s="81">
        <f>N35*0.81</f>
        <v>1.62</v>
      </c>
      <c r="O36" s="83">
        <v>0</v>
      </c>
      <c r="P36" s="81">
        <f>P35*0.81</f>
        <v>1.62</v>
      </c>
      <c r="Q36" s="82">
        <v>1.637</v>
      </c>
      <c r="R36" s="81">
        <f>R35*0.81</f>
        <v>1.62</v>
      </c>
      <c r="S36" s="83">
        <v>0</v>
      </c>
      <c r="T36" s="81">
        <f>T35*0.81</f>
        <v>1.62</v>
      </c>
      <c r="U36" s="83">
        <v>0</v>
      </c>
      <c r="V36" s="79">
        <v>0</v>
      </c>
      <c r="W36" s="80">
        <v>0</v>
      </c>
    </row>
    <row r="37" spans="1:23" ht="12.75" hidden="1">
      <c r="A37" s="38" t="s">
        <v>19</v>
      </c>
      <c r="B37" s="1" t="s">
        <v>168</v>
      </c>
      <c r="C37" s="65" t="s">
        <v>162</v>
      </c>
      <c r="D37" s="79">
        <v>0</v>
      </c>
      <c r="E37" s="80">
        <v>0</v>
      </c>
      <c r="F37" s="79">
        <v>0</v>
      </c>
      <c r="G37" s="80">
        <v>0</v>
      </c>
      <c r="H37" s="90">
        <v>0</v>
      </c>
      <c r="I37" s="24">
        <v>0</v>
      </c>
      <c r="J37" s="79">
        <v>0</v>
      </c>
      <c r="K37" s="80">
        <v>0</v>
      </c>
      <c r="L37" s="81" t="s">
        <v>422</v>
      </c>
      <c r="M37" s="83">
        <v>0</v>
      </c>
      <c r="N37" s="79">
        <v>0</v>
      </c>
      <c r="O37" s="80">
        <v>0</v>
      </c>
      <c r="P37" s="79">
        <v>0</v>
      </c>
      <c r="Q37" s="80">
        <v>0</v>
      </c>
      <c r="R37" s="79">
        <v>1</v>
      </c>
      <c r="S37" s="80">
        <v>1</v>
      </c>
      <c r="T37" s="79">
        <v>0</v>
      </c>
      <c r="U37" s="80">
        <v>3</v>
      </c>
      <c r="V37" s="79">
        <v>0</v>
      </c>
      <c r="W37" s="80">
        <v>0</v>
      </c>
    </row>
    <row r="38" spans="1:23" ht="12.75" hidden="1">
      <c r="A38" s="39"/>
      <c r="B38" s="2"/>
      <c r="C38" s="66" t="s">
        <v>148</v>
      </c>
      <c r="D38" s="79">
        <v>0</v>
      </c>
      <c r="E38" s="80">
        <v>0</v>
      </c>
      <c r="F38" s="79">
        <v>0</v>
      </c>
      <c r="G38" s="80">
        <v>0</v>
      </c>
      <c r="H38" s="90">
        <v>0</v>
      </c>
      <c r="I38" s="24">
        <v>0</v>
      </c>
      <c r="J38" s="79">
        <v>0</v>
      </c>
      <c r="K38" s="80">
        <v>0</v>
      </c>
      <c r="L38" s="81">
        <v>15</v>
      </c>
      <c r="M38" s="83">
        <v>0</v>
      </c>
      <c r="N38" s="79">
        <v>0</v>
      </c>
      <c r="O38" s="80">
        <v>0</v>
      </c>
      <c r="P38" s="79">
        <v>0</v>
      </c>
      <c r="Q38" s="80">
        <v>0</v>
      </c>
      <c r="R38" s="81">
        <v>4.5</v>
      </c>
      <c r="S38" s="82">
        <v>0.182</v>
      </c>
      <c r="T38" s="79">
        <v>0</v>
      </c>
      <c r="U38" s="82">
        <v>2.275</v>
      </c>
      <c r="V38" s="79">
        <v>0</v>
      </c>
      <c r="W38" s="80">
        <v>0</v>
      </c>
    </row>
    <row r="39" spans="1:23" ht="12.75" hidden="1">
      <c r="A39" s="38" t="s">
        <v>20</v>
      </c>
      <c r="B39" s="1" t="s">
        <v>169</v>
      </c>
      <c r="C39" s="65" t="s">
        <v>162</v>
      </c>
      <c r="D39" s="79">
        <v>0</v>
      </c>
      <c r="E39" s="80">
        <v>0</v>
      </c>
      <c r="F39" s="79">
        <v>1</v>
      </c>
      <c r="G39" s="80">
        <v>0</v>
      </c>
      <c r="H39" s="90">
        <v>0</v>
      </c>
      <c r="I39" s="24">
        <v>0</v>
      </c>
      <c r="J39" s="79">
        <v>0</v>
      </c>
      <c r="K39" s="80">
        <v>0</v>
      </c>
      <c r="L39" s="79">
        <v>0</v>
      </c>
      <c r="M39" s="80">
        <v>0</v>
      </c>
      <c r="N39" s="79">
        <v>0</v>
      </c>
      <c r="O39" s="80">
        <v>0</v>
      </c>
      <c r="P39" s="79">
        <v>1</v>
      </c>
      <c r="Q39" s="80">
        <v>1</v>
      </c>
      <c r="R39" s="79">
        <v>2</v>
      </c>
      <c r="S39" s="80">
        <v>2</v>
      </c>
      <c r="T39" s="79">
        <v>2</v>
      </c>
      <c r="U39" s="80">
        <v>4</v>
      </c>
      <c r="V39" s="79">
        <v>0</v>
      </c>
      <c r="W39" s="80">
        <v>0</v>
      </c>
    </row>
    <row r="40" spans="1:23" ht="12.75" hidden="1">
      <c r="A40" s="39"/>
      <c r="B40" s="2"/>
      <c r="C40" s="66" t="s">
        <v>148</v>
      </c>
      <c r="D40" s="79">
        <v>0</v>
      </c>
      <c r="E40" s="80">
        <v>0</v>
      </c>
      <c r="F40" s="81">
        <v>100</v>
      </c>
      <c r="G40" s="83">
        <v>0</v>
      </c>
      <c r="H40" s="90">
        <v>0</v>
      </c>
      <c r="I40" s="24">
        <v>0</v>
      </c>
      <c r="J40" s="79">
        <v>0</v>
      </c>
      <c r="K40" s="80">
        <v>0</v>
      </c>
      <c r="L40" s="79">
        <v>0</v>
      </c>
      <c r="M40" s="80">
        <v>0</v>
      </c>
      <c r="N40" s="79">
        <v>0</v>
      </c>
      <c r="O40" s="80">
        <v>0</v>
      </c>
      <c r="P40" s="95">
        <v>74.6</v>
      </c>
      <c r="Q40" s="82">
        <v>79.058</v>
      </c>
      <c r="R40" s="81">
        <f>119.3*2</f>
        <v>238.6</v>
      </c>
      <c r="S40" s="82">
        <v>210.164</v>
      </c>
      <c r="T40" s="81">
        <f>132*2</f>
        <v>264</v>
      </c>
      <c r="U40" s="83">
        <v>463.089</v>
      </c>
      <c r="V40" s="79">
        <v>0</v>
      </c>
      <c r="W40" s="80">
        <v>0</v>
      </c>
    </row>
    <row r="41" spans="1:23" ht="12.75" hidden="1">
      <c r="A41" s="38" t="s">
        <v>21</v>
      </c>
      <c r="B41" s="1" t="s">
        <v>170</v>
      </c>
      <c r="C41" s="65" t="s">
        <v>162</v>
      </c>
      <c r="D41" s="79">
        <v>0</v>
      </c>
      <c r="E41" s="80">
        <v>0</v>
      </c>
      <c r="F41" s="79">
        <v>0</v>
      </c>
      <c r="G41" s="80">
        <v>0</v>
      </c>
      <c r="H41" s="79">
        <v>0</v>
      </c>
      <c r="I41" s="111">
        <v>0</v>
      </c>
      <c r="J41" s="79">
        <v>0</v>
      </c>
      <c r="K41" s="80">
        <v>0</v>
      </c>
      <c r="L41" s="79">
        <v>0</v>
      </c>
      <c r="M41" s="80">
        <v>0</v>
      </c>
      <c r="N41" s="79">
        <v>0</v>
      </c>
      <c r="O41" s="80">
        <v>0</v>
      </c>
      <c r="P41" s="79">
        <v>0</v>
      </c>
      <c r="Q41" s="80">
        <v>0</v>
      </c>
      <c r="R41" s="79">
        <v>0</v>
      </c>
      <c r="S41" s="80">
        <v>0</v>
      </c>
      <c r="T41" s="79">
        <v>0</v>
      </c>
      <c r="U41" s="80">
        <v>0</v>
      </c>
      <c r="V41" s="79">
        <v>0</v>
      </c>
      <c r="W41" s="80">
        <v>0</v>
      </c>
    </row>
    <row r="42" spans="1:23" ht="12.75" hidden="1">
      <c r="A42" s="39"/>
      <c r="B42" s="2" t="s">
        <v>171</v>
      </c>
      <c r="C42" s="66" t="s">
        <v>148</v>
      </c>
      <c r="D42" s="79">
        <v>0</v>
      </c>
      <c r="E42" s="80">
        <v>0</v>
      </c>
      <c r="F42" s="79">
        <v>0</v>
      </c>
      <c r="G42" s="80">
        <v>0</v>
      </c>
      <c r="H42" s="79">
        <v>0</v>
      </c>
      <c r="I42" s="24">
        <v>0</v>
      </c>
      <c r="J42" s="79">
        <v>0</v>
      </c>
      <c r="K42" s="80">
        <v>0</v>
      </c>
      <c r="L42" s="79">
        <v>0</v>
      </c>
      <c r="M42" s="80">
        <v>0</v>
      </c>
      <c r="N42" s="79">
        <v>0</v>
      </c>
      <c r="O42" s="80">
        <v>0</v>
      </c>
      <c r="P42" s="79">
        <v>0</v>
      </c>
      <c r="Q42" s="80">
        <v>0</v>
      </c>
      <c r="R42" s="79">
        <v>0</v>
      </c>
      <c r="S42" s="80">
        <v>0</v>
      </c>
      <c r="T42" s="79">
        <v>0</v>
      </c>
      <c r="U42" s="80">
        <v>0</v>
      </c>
      <c r="V42" s="79">
        <v>0</v>
      </c>
      <c r="W42" s="80">
        <v>0</v>
      </c>
    </row>
    <row r="43" spans="1:23" ht="12.75" hidden="1">
      <c r="A43" s="38" t="s">
        <v>22</v>
      </c>
      <c r="B43" s="1" t="s">
        <v>172</v>
      </c>
      <c r="C43" s="65" t="s">
        <v>147</v>
      </c>
      <c r="D43" s="79">
        <v>0</v>
      </c>
      <c r="E43" s="80">
        <v>0</v>
      </c>
      <c r="F43" s="79">
        <v>0</v>
      </c>
      <c r="G43" s="80">
        <v>0</v>
      </c>
      <c r="H43" s="79">
        <v>0</v>
      </c>
      <c r="I43" s="24">
        <v>0</v>
      </c>
      <c r="J43" s="79">
        <v>0</v>
      </c>
      <c r="K43" s="80">
        <v>0</v>
      </c>
      <c r="L43" s="79">
        <v>0</v>
      </c>
      <c r="M43" s="80">
        <v>0</v>
      </c>
      <c r="N43" s="79">
        <v>0</v>
      </c>
      <c r="O43" s="80">
        <v>0</v>
      </c>
      <c r="P43" s="79">
        <v>0</v>
      </c>
      <c r="Q43" s="80">
        <v>0</v>
      </c>
      <c r="R43" s="79">
        <v>0</v>
      </c>
      <c r="S43" s="80">
        <v>0</v>
      </c>
      <c r="T43" s="79">
        <v>0</v>
      </c>
      <c r="U43" s="80">
        <v>0</v>
      </c>
      <c r="V43" s="79">
        <v>0</v>
      </c>
      <c r="W43" s="80">
        <v>0</v>
      </c>
    </row>
    <row r="44" spans="1:23" ht="12.75" hidden="1">
      <c r="A44" s="39"/>
      <c r="B44" s="2"/>
      <c r="C44" s="66" t="s">
        <v>148</v>
      </c>
      <c r="D44" s="79">
        <v>0</v>
      </c>
      <c r="E44" s="80">
        <v>0</v>
      </c>
      <c r="F44" s="79">
        <v>0</v>
      </c>
      <c r="G44" s="80">
        <v>0</v>
      </c>
      <c r="H44" s="79">
        <v>0</v>
      </c>
      <c r="I44" s="24">
        <v>0</v>
      </c>
      <c r="J44" s="79">
        <v>0</v>
      </c>
      <c r="K44" s="80">
        <v>0</v>
      </c>
      <c r="L44" s="79">
        <v>0</v>
      </c>
      <c r="M44" s="80">
        <v>0</v>
      </c>
      <c r="N44" s="79">
        <v>0</v>
      </c>
      <c r="O44" s="80">
        <v>0</v>
      </c>
      <c r="P44" s="79">
        <v>0</v>
      </c>
      <c r="Q44" s="80">
        <v>0</v>
      </c>
      <c r="R44" s="79">
        <v>0</v>
      </c>
      <c r="S44" s="80">
        <v>0</v>
      </c>
      <c r="T44" s="79">
        <v>0</v>
      </c>
      <c r="U44" s="80">
        <v>0</v>
      </c>
      <c r="V44" s="79">
        <v>0</v>
      </c>
      <c r="W44" s="80">
        <v>0</v>
      </c>
    </row>
    <row r="45" spans="1:23" ht="12.75" hidden="1">
      <c r="A45" s="38" t="s">
        <v>23</v>
      </c>
      <c r="B45" s="1" t="s">
        <v>173</v>
      </c>
      <c r="C45" s="65" t="s">
        <v>203</v>
      </c>
      <c r="D45" s="81">
        <f>1.5*3</f>
        <v>4.5</v>
      </c>
      <c r="E45" s="83">
        <v>0</v>
      </c>
      <c r="F45" s="79">
        <v>0</v>
      </c>
      <c r="G45" s="80">
        <v>0</v>
      </c>
      <c r="H45" s="79">
        <v>0</v>
      </c>
      <c r="I45" s="24">
        <v>0</v>
      </c>
      <c r="J45" s="79">
        <v>0</v>
      </c>
      <c r="K45" s="80">
        <v>0</v>
      </c>
      <c r="L45" s="79">
        <v>0</v>
      </c>
      <c r="M45" s="80">
        <v>0</v>
      </c>
      <c r="N45" s="79">
        <v>0</v>
      </c>
      <c r="O45" s="80">
        <v>0</v>
      </c>
      <c r="P45" s="79">
        <v>0</v>
      </c>
      <c r="Q45" s="80">
        <v>0</v>
      </c>
      <c r="R45" s="79">
        <v>30</v>
      </c>
      <c r="S45" s="98">
        <v>18.5</v>
      </c>
      <c r="T45" s="99">
        <v>31</v>
      </c>
      <c r="U45" s="98">
        <v>15</v>
      </c>
      <c r="V45" s="79">
        <v>0</v>
      </c>
      <c r="W45" s="80">
        <v>0</v>
      </c>
    </row>
    <row r="46" spans="1:23" ht="12.75" hidden="1">
      <c r="A46" s="39"/>
      <c r="B46" s="2"/>
      <c r="C46" s="66" t="s">
        <v>148</v>
      </c>
      <c r="D46" s="81">
        <f>D45*0.7</f>
        <v>3.15</v>
      </c>
      <c r="E46" s="83">
        <v>0</v>
      </c>
      <c r="F46" s="79">
        <v>0</v>
      </c>
      <c r="G46" s="80">
        <v>0</v>
      </c>
      <c r="H46" s="79">
        <v>0</v>
      </c>
      <c r="I46" s="24">
        <v>0</v>
      </c>
      <c r="J46" s="79">
        <v>0</v>
      </c>
      <c r="K46" s="80">
        <v>0</v>
      </c>
      <c r="L46" s="79">
        <v>0</v>
      </c>
      <c r="M46" s="80">
        <v>0</v>
      </c>
      <c r="N46" s="79">
        <v>0</v>
      </c>
      <c r="O46" s="80">
        <v>0</v>
      </c>
      <c r="P46" s="79">
        <v>0</v>
      </c>
      <c r="Q46" s="80">
        <v>0</v>
      </c>
      <c r="R46" s="81">
        <v>21</v>
      </c>
      <c r="S46" s="82">
        <v>3.08</v>
      </c>
      <c r="T46" s="81">
        <v>22.2</v>
      </c>
      <c r="U46" s="83">
        <v>9.725999999999999</v>
      </c>
      <c r="V46" s="79">
        <v>0</v>
      </c>
      <c r="W46" s="80">
        <v>0</v>
      </c>
    </row>
    <row r="47" spans="1:23" ht="12.75" hidden="1">
      <c r="A47" s="38" t="s">
        <v>24</v>
      </c>
      <c r="B47" s="1" t="s">
        <v>174</v>
      </c>
      <c r="C47" s="65" t="s">
        <v>162</v>
      </c>
      <c r="D47" s="79">
        <v>0</v>
      </c>
      <c r="E47" s="80">
        <v>0</v>
      </c>
      <c r="F47" s="79">
        <v>0</v>
      </c>
      <c r="G47" s="80">
        <v>0</v>
      </c>
      <c r="H47" s="79">
        <v>0</v>
      </c>
      <c r="I47" s="24">
        <v>0</v>
      </c>
      <c r="J47" s="79">
        <v>0</v>
      </c>
      <c r="K47" s="80">
        <v>0</v>
      </c>
      <c r="L47" s="79">
        <v>0</v>
      </c>
      <c r="M47" s="80">
        <v>0</v>
      </c>
      <c r="N47" s="79">
        <v>0</v>
      </c>
      <c r="O47" s="80">
        <v>0</v>
      </c>
      <c r="P47" s="79">
        <v>0</v>
      </c>
      <c r="Q47" s="80">
        <v>0</v>
      </c>
      <c r="R47" s="79">
        <v>0</v>
      </c>
      <c r="S47" s="80">
        <v>0</v>
      </c>
      <c r="T47" s="79">
        <v>0</v>
      </c>
      <c r="U47" s="80">
        <v>0</v>
      </c>
      <c r="V47" s="79">
        <v>0</v>
      </c>
      <c r="W47" s="80">
        <v>0</v>
      </c>
    </row>
    <row r="48" spans="1:23" ht="12.75" hidden="1">
      <c r="A48" s="39"/>
      <c r="B48" s="2" t="s">
        <v>175</v>
      </c>
      <c r="C48" s="66" t="s">
        <v>148</v>
      </c>
      <c r="D48" s="79">
        <v>0</v>
      </c>
      <c r="E48" s="80">
        <v>0</v>
      </c>
      <c r="F48" s="79">
        <v>0</v>
      </c>
      <c r="G48" s="80">
        <v>0</v>
      </c>
      <c r="H48" s="79">
        <v>0</v>
      </c>
      <c r="I48" s="24">
        <v>0</v>
      </c>
      <c r="J48" s="79">
        <v>0</v>
      </c>
      <c r="K48" s="80">
        <v>0</v>
      </c>
      <c r="L48" s="79">
        <v>0</v>
      </c>
      <c r="M48" s="80">
        <v>0</v>
      </c>
      <c r="N48" s="79">
        <v>0</v>
      </c>
      <c r="O48" s="80">
        <v>0</v>
      </c>
      <c r="P48" s="79">
        <v>0</v>
      </c>
      <c r="Q48" s="80">
        <v>0</v>
      </c>
      <c r="R48" s="79">
        <v>0</v>
      </c>
      <c r="S48" s="80">
        <v>0</v>
      </c>
      <c r="T48" s="79">
        <v>0</v>
      </c>
      <c r="U48" s="80">
        <v>0</v>
      </c>
      <c r="V48" s="79">
        <v>0</v>
      </c>
      <c r="W48" s="80">
        <v>0</v>
      </c>
    </row>
    <row r="49" spans="1:23" ht="12.75" hidden="1">
      <c r="A49" s="38" t="s">
        <v>33</v>
      </c>
      <c r="B49" s="1" t="s">
        <v>176</v>
      </c>
      <c r="C49" s="65" t="s">
        <v>177</v>
      </c>
      <c r="D49" s="79">
        <v>0</v>
      </c>
      <c r="E49" s="80">
        <v>0</v>
      </c>
      <c r="F49" s="79">
        <v>0</v>
      </c>
      <c r="G49" s="80">
        <v>0</v>
      </c>
      <c r="H49" s="79">
        <v>0</v>
      </c>
      <c r="I49" s="24">
        <v>0</v>
      </c>
      <c r="J49" s="79">
        <v>0</v>
      </c>
      <c r="K49" s="80">
        <v>0</v>
      </c>
      <c r="L49" s="79">
        <v>0</v>
      </c>
      <c r="M49" s="80">
        <v>0</v>
      </c>
      <c r="N49" s="79">
        <v>0</v>
      </c>
      <c r="O49" s="80">
        <v>0</v>
      </c>
      <c r="P49" s="79">
        <v>0</v>
      </c>
      <c r="Q49" s="80">
        <v>0</v>
      </c>
      <c r="R49" s="79">
        <v>0</v>
      </c>
      <c r="S49" s="80">
        <v>0</v>
      </c>
      <c r="T49" s="79">
        <v>0</v>
      </c>
      <c r="U49" s="80">
        <v>0</v>
      </c>
      <c r="V49" s="102">
        <v>20</v>
      </c>
      <c r="W49" s="103">
        <v>0</v>
      </c>
    </row>
    <row r="50" spans="1:23" ht="12.75" hidden="1">
      <c r="A50" s="39"/>
      <c r="B50" s="2"/>
      <c r="C50" s="66" t="s">
        <v>148</v>
      </c>
      <c r="D50" s="79">
        <v>0</v>
      </c>
      <c r="E50" s="80">
        <v>0</v>
      </c>
      <c r="F50" s="79">
        <v>0</v>
      </c>
      <c r="G50" s="80">
        <v>0</v>
      </c>
      <c r="H50" s="79">
        <v>0</v>
      </c>
      <c r="I50" s="24">
        <v>0</v>
      </c>
      <c r="J50" s="79">
        <v>0</v>
      </c>
      <c r="K50" s="80">
        <v>0</v>
      </c>
      <c r="L50" s="79">
        <v>0</v>
      </c>
      <c r="M50" s="80">
        <v>0</v>
      </c>
      <c r="N50" s="79">
        <v>0</v>
      </c>
      <c r="O50" s="80">
        <v>0</v>
      </c>
      <c r="P50" s="79">
        <v>0</v>
      </c>
      <c r="Q50" s="80">
        <v>0</v>
      </c>
      <c r="R50" s="79">
        <v>0</v>
      </c>
      <c r="S50" s="80">
        <v>0</v>
      </c>
      <c r="T50" s="79">
        <v>0</v>
      </c>
      <c r="U50" s="80">
        <v>0</v>
      </c>
      <c r="V50" s="81">
        <v>17</v>
      </c>
      <c r="W50" s="82">
        <v>0</v>
      </c>
    </row>
    <row r="51" spans="1:23" ht="12.75" hidden="1">
      <c r="A51" s="38" t="s">
        <v>178</v>
      </c>
      <c r="B51" s="1" t="s">
        <v>179</v>
      </c>
      <c r="C51" s="65" t="s">
        <v>177</v>
      </c>
      <c r="D51" s="79">
        <v>0</v>
      </c>
      <c r="E51" s="80">
        <v>0</v>
      </c>
      <c r="F51" s="79">
        <v>0</v>
      </c>
      <c r="G51" s="80">
        <v>0</v>
      </c>
      <c r="H51" s="79">
        <v>0</v>
      </c>
      <c r="I51" s="24">
        <v>0</v>
      </c>
      <c r="J51" s="79">
        <v>0</v>
      </c>
      <c r="K51" s="80">
        <v>0</v>
      </c>
      <c r="L51" s="79">
        <v>0</v>
      </c>
      <c r="M51" s="98">
        <v>1.2</v>
      </c>
      <c r="N51" s="79">
        <v>0</v>
      </c>
      <c r="O51" s="98">
        <v>20.6</v>
      </c>
      <c r="P51" s="79">
        <v>0</v>
      </c>
      <c r="Q51" s="80">
        <v>0</v>
      </c>
      <c r="R51" s="79">
        <v>0</v>
      </c>
      <c r="S51" s="98">
        <v>3.5</v>
      </c>
      <c r="T51" s="79">
        <v>0</v>
      </c>
      <c r="U51" s="80">
        <v>0</v>
      </c>
      <c r="V51" s="79">
        <v>0</v>
      </c>
      <c r="W51" s="98">
        <v>4</v>
      </c>
    </row>
    <row r="52" spans="1:23" ht="12.75" hidden="1">
      <c r="A52" s="39"/>
      <c r="B52" s="2"/>
      <c r="C52" s="66" t="s">
        <v>148</v>
      </c>
      <c r="D52" s="79">
        <v>0</v>
      </c>
      <c r="E52" s="80">
        <v>0</v>
      </c>
      <c r="F52" s="79">
        <v>0</v>
      </c>
      <c r="G52" s="80">
        <v>0</v>
      </c>
      <c r="H52" s="79">
        <v>0</v>
      </c>
      <c r="I52" s="24">
        <v>0</v>
      </c>
      <c r="J52" s="79">
        <v>0</v>
      </c>
      <c r="K52" s="80">
        <v>0</v>
      </c>
      <c r="L52" s="79">
        <v>0</v>
      </c>
      <c r="M52" s="82">
        <v>3.885</v>
      </c>
      <c r="N52" s="79">
        <v>0</v>
      </c>
      <c r="O52" s="82">
        <v>26.06</v>
      </c>
      <c r="P52" s="79">
        <v>0</v>
      </c>
      <c r="Q52" s="80">
        <v>0</v>
      </c>
      <c r="R52" s="79">
        <v>0</v>
      </c>
      <c r="S52" s="82">
        <v>3.325</v>
      </c>
      <c r="T52" s="79">
        <v>0</v>
      </c>
      <c r="U52" s="80">
        <v>0</v>
      </c>
      <c r="V52" s="79">
        <v>0</v>
      </c>
      <c r="W52" s="82">
        <v>6.584</v>
      </c>
    </row>
    <row r="53" spans="1:23" ht="12.75" hidden="1">
      <c r="A53" s="38" t="s">
        <v>181</v>
      </c>
      <c r="B53" s="1" t="s">
        <v>180</v>
      </c>
      <c r="C53" s="65" t="s">
        <v>177</v>
      </c>
      <c r="D53" s="79">
        <v>0</v>
      </c>
      <c r="E53" s="80">
        <v>0.5</v>
      </c>
      <c r="F53" s="79">
        <v>10</v>
      </c>
      <c r="G53" s="80">
        <v>0</v>
      </c>
      <c r="H53" s="79">
        <v>0</v>
      </c>
      <c r="I53" s="24">
        <v>0</v>
      </c>
      <c r="J53" s="79">
        <v>0</v>
      </c>
      <c r="K53" s="80">
        <v>0</v>
      </c>
      <c r="L53" s="79">
        <v>0</v>
      </c>
      <c r="M53" s="98">
        <v>3.5</v>
      </c>
      <c r="N53" s="79">
        <v>10</v>
      </c>
      <c r="O53" s="83">
        <v>0</v>
      </c>
      <c r="P53" s="79">
        <v>0</v>
      </c>
      <c r="Q53" s="176" t="s">
        <v>241</v>
      </c>
      <c r="R53" s="79">
        <v>0</v>
      </c>
      <c r="S53" s="98">
        <v>5</v>
      </c>
      <c r="T53" s="79">
        <v>0</v>
      </c>
      <c r="U53" s="80">
        <v>0</v>
      </c>
      <c r="V53" s="79">
        <v>0</v>
      </c>
      <c r="W53" s="98">
        <v>2.5</v>
      </c>
    </row>
    <row r="54" spans="1:23" ht="12.75" hidden="1">
      <c r="A54" s="39"/>
      <c r="B54" s="2"/>
      <c r="C54" s="66" t="s">
        <v>148</v>
      </c>
      <c r="D54" s="79">
        <v>0</v>
      </c>
      <c r="E54" s="82">
        <v>0.288</v>
      </c>
      <c r="F54" s="81">
        <f>F53*0.85</f>
        <v>8.5</v>
      </c>
      <c r="G54" s="83">
        <v>0</v>
      </c>
      <c r="H54" s="79">
        <v>0</v>
      </c>
      <c r="I54" s="24">
        <v>0</v>
      </c>
      <c r="J54" s="79">
        <v>0</v>
      </c>
      <c r="K54" s="80">
        <v>0</v>
      </c>
      <c r="L54" s="79">
        <v>0</v>
      </c>
      <c r="M54" s="82">
        <v>2.726</v>
      </c>
      <c r="N54" s="81">
        <f>N53*0.85</f>
        <v>8.5</v>
      </c>
      <c r="O54" s="82">
        <v>1.062</v>
      </c>
      <c r="P54" s="79">
        <v>0</v>
      </c>
      <c r="Q54" s="80">
        <v>0</v>
      </c>
      <c r="R54" s="79">
        <v>0</v>
      </c>
      <c r="S54" s="82">
        <v>3.982</v>
      </c>
      <c r="T54" s="79">
        <v>0</v>
      </c>
      <c r="U54" s="82">
        <v>1.022</v>
      </c>
      <c r="V54" s="79">
        <v>0</v>
      </c>
      <c r="W54" s="82">
        <v>1.943</v>
      </c>
    </row>
    <row r="55" spans="1:23" ht="12.75" hidden="1">
      <c r="A55" s="38" t="s">
        <v>183</v>
      </c>
      <c r="B55" s="1" t="s">
        <v>182</v>
      </c>
      <c r="C55" s="65" t="s">
        <v>177</v>
      </c>
      <c r="D55" s="79">
        <v>0</v>
      </c>
      <c r="E55" s="80">
        <v>0</v>
      </c>
      <c r="F55" s="79">
        <v>0</v>
      </c>
      <c r="G55" s="80">
        <v>3</v>
      </c>
      <c r="H55" s="79">
        <v>0</v>
      </c>
      <c r="I55" s="24">
        <v>0</v>
      </c>
      <c r="J55" s="79">
        <v>0</v>
      </c>
      <c r="K55" s="80">
        <v>0</v>
      </c>
      <c r="L55" s="79">
        <v>0</v>
      </c>
      <c r="M55" s="80">
        <v>0</v>
      </c>
      <c r="N55" s="79">
        <v>0</v>
      </c>
      <c r="O55" s="80">
        <v>0</v>
      </c>
      <c r="P55" s="79">
        <v>0</v>
      </c>
      <c r="Q55" s="98">
        <v>2.5</v>
      </c>
      <c r="R55" s="79">
        <v>15</v>
      </c>
      <c r="S55" s="80">
        <v>7</v>
      </c>
      <c r="T55" s="79">
        <v>15</v>
      </c>
      <c r="U55" s="98">
        <v>1.5</v>
      </c>
      <c r="V55" s="79">
        <v>0</v>
      </c>
      <c r="W55" s="80">
        <v>0</v>
      </c>
    </row>
    <row r="56" spans="1:23" ht="12.75" hidden="1">
      <c r="A56" s="39"/>
      <c r="B56" s="2"/>
      <c r="C56" s="66" t="s">
        <v>148</v>
      </c>
      <c r="D56" s="79">
        <v>0</v>
      </c>
      <c r="E56" s="82">
        <v>0</v>
      </c>
      <c r="F56" s="79">
        <v>0</v>
      </c>
      <c r="G56" s="80">
        <v>4.305</v>
      </c>
      <c r="H56" s="79">
        <v>0</v>
      </c>
      <c r="I56" s="24">
        <v>0</v>
      </c>
      <c r="J56" s="79">
        <v>0</v>
      </c>
      <c r="K56" s="80">
        <v>0</v>
      </c>
      <c r="L56" s="79">
        <v>0</v>
      </c>
      <c r="M56" s="80">
        <v>0</v>
      </c>
      <c r="N56" s="79">
        <v>0</v>
      </c>
      <c r="O56" s="80">
        <v>0</v>
      </c>
      <c r="P56" s="79">
        <v>0</v>
      </c>
      <c r="Q56" s="82">
        <v>3.1689999999999996</v>
      </c>
      <c r="R56" s="81">
        <v>8.25</v>
      </c>
      <c r="S56" s="82">
        <v>8.855</v>
      </c>
      <c r="T56" s="81">
        <v>8.25</v>
      </c>
      <c r="U56" s="82">
        <v>1.487</v>
      </c>
      <c r="V56" s="79">
        <v>0</v>
      </c>
      <c r="W56" s="80">
        <v>0</v>
      </c>
    </row>
    <row r="57" spans="1:23" ht="12.75" hidden="1">
      <c r="A57" s="38" t="s">
        <v>184</v>
      </c>
      <c r="B57" s="1" t="s">
        <v>186</v>
      </c>
      <c r="C57" s="65" t="s">
        <v>162</v>
      </c>
      <c r="D57" s="79">
        <v>0</v>
      </c>
      <c r="E57" s="80">
        <v>0</v>
      </c>
      <c r="F57" s="79">
        <v>0</v>
      </c>
      <c r="G57" s="80">
        <v>0</v>
      </c>
      <c r="H57" s="79">
        <v>0</v>
      </c>
      <c r="I57" s="24">
        <v>0</v>
      </c>
      <c r="J57" s="79">
        <v>0</v>
      </c>
      <c r="K57" s="80">
        <v>0</v>
      </c>
      <c r="L57" s="79">
        <v>0</v>
      </c>
      <c r="M57" s="80">
        <v>0</v>
      </c>
      <c r="N57" s="79">
        <v>0</v>
      </c>
      <c r="O57" s="80">
        <v>0</v>
      </c>
      <c r="P57" s="79">
        <v>0</v>
      </c>
      <c r="Q57" s="80">
        <v>0</v>
      </c>
      <c r="R57" s="79">
        <v>0</v>
      </c>
      <c r="S57" s="80">
        <v>0</v>
      </c>
      <c r="T57" s="79">
        <v>0</v>
      </c>
      <c r="U57" s="80">
        <v>0</v>
      </c>
      <c r="V57" s="79">
        <v>0</v>
      </c>
      <c r="W57" s="80">
        <v>0</v>
      </c>
    </row>
    <row r="58" spans="1:23" ht="12.75" hidden="1">
      <c r="A58" s="39"/>
      <c r="B58" s="2"/>
      <c r="C58" s="66" t="s">
        <v>148</v>
      </c>
      <c r="D58" s="79">
        <v>0</v>
      </c>
      <c r="E58" s="82">
        <v>0</v>
      </c>
      <c r="F58" s="79">
        <v>0</v>
      </c>
      <c r="G58" s="80">
        <v>0</v>
      </c>
      <c r="H58" s="79">
        <v>0</v>
      </c>
      <c r="I58" s="24">
        <v>0</v>
      </c>
      <c r="J58" s="79">
        <v>0</v>
      </c>
      <c r="K58" s="80">
        <v>0</v>
      </c>
      <c r="L58" s="79">
        <v>0</v>
      </c>
      <c r="M58" s="80">
        <v>0</v>
      </c>
      <c r="N58" s="79">
        <v>0</v>
      </c>
      <c r="O58" s="80">
        <v>0</v>
      </c>
      <c r="P58" s="79">
        <v>0</v>
      </c>
      <c r="Q58" s="80">
        <v>0</v>
      </c>
      <c r="R58" s="79">
        <v>0</v>
      </c>
      <c r="S58" s="80">
        <v>0</v>
      </c>
      <c r="T58" s="79">
        <v>0</v>
      </c>
      <c r="U58" s="80">
        <v>0</v>
      </c>
      <c r="V58" s="79">
        <v>0</v>
      </c>
      <c r="W58" s="80">
        <v>0</v>
      </c>
    </row>
    <row r="59" spans="1:23" ht="12.75" hidden="1">
      <c r="A59" s="38" t="s">
        <v>185</v>
      </c>
      <c r="B59" s="1" t="s">
        <v>188</v>
      </c>
      <c r="C59" s="65" t="s">
        <v>162</v>
      </c>
      <c r="D59" s="79">
        <f>10+5+3</f>
        <v>18</v>
      </c>
      <c r="E59" s="80">
        <v>17</v>
      </c>
      <c r="F59" s="79">
        <f>15+5+7</f>
        <v>27</v>
      </c>
      <c r="G59" s="80">
        <v>8</v>
      </c>
      <c r="H59" s="79">
        <f>10+5+3</f>
        <v>18</v>
      </c>
      <c r="I59" s="24">
        <v>7</v>
      </c>
      <c r="J59" s="79">
        <f>10+5+3</f>
        <v>18</v>
      </c>
      <c r="K59" s="80">
        <v>4</v>
      </c>
      <c r="L59" s="79">
        <v>20</v>
      </c>
      <c r="M59" s="80">
        <v>11</v>
      </c>
      <c r="N59" s="79">
        <f>10+5+5</f>
        <v>20</v>
      </c>
      <c r="O59" s="80">
        <v>10</v>
      </c>
      <c r="P59" s="79">
        <f>10+5+7</f>
        <v>22</v>
      </c>
      <c r="Q59" s="80">
        <v>13</v>
      </c>
      <c r="R59" s="79">
        <f>10+9+10+10</f>
        <v>39</v>
      </c>
      <c r="S59" s="80">
        <v>13</v>
      </c>
      <c r="T59" s="79">
        <f>20+9+10</f>
        <v>39</v>
      </c>
      <c r="U59" s="80">
        <v>27</v>
      </c>
      <c r="V59" s="102">
        <v>39</v>
      </c>
      <c r="W59" s="103">
        <v>5</v>
      </c>
    </row>
    <row r="60" spans="1:23" ht="12.75" hidden="1">
      <c r="A60" s="39"/>
      <c r="B60" s="2"/>
      <c r="C60" s="66" t="s">
        <v>148</v>
      </c>
      <c r="D60" s="81">
        <v>30.85</v>
      </c>
      <c r="E60" s="82">
        <v>9.197000000000001</v>
      </c>
      <c r="F60" s="81">
        <f>22*0.45+5*2.16</f>
        <v>20.700000000000003</v>
      </c>
      <c r="G60" s="82">
        <v>3.891</v>
      </c>
      <c r="H60" s="81">
        <v>30.85</v>
      </c>
      <c r="I60" s="29">
        <v>4.734</v>
      </c>
      <c r="J60" s="81">
        <v>30.85</v>
      </c>
      <c r="K60" s="82">
        <v>2.998</v>
      </c>
      <c r="L60" s="81">
        <v>17.55</v>
      </c>
      <c r="M60" s="82">
        <v>6.245</v>
      </c>
      <c r="N60" s="81">
        <v>23.23</v>
      </c>
      <c r="O60" s="82">
        <v>5.457</v>
      </c>
      <c r="P60" s="81">
        <f>17*0.45+5*2.16</f>
        <v>18.450000000000003</v>
      </c>
      <c r="Q60" s="82">
        <v>8.109</v>
      </c>
      <c r="R60" s="81">
        <f>30*0.45+9*2.16</f>
        <v>32.94</v>
      </c>
      <c r="S60" s="82">
        <v>7.602</v>
      </c>
      <c r="T60" s="81">
        <f>30*0.45+9*2.16</f>
        <v>32.94</v>
      </c>
      <c r="U60" s="82">
        <v>26.067999999999998</v>
      </c>
      <c r="V60" s="102">
        <v>32.94</v>
      </c>
      <c r="W60" s="103">
        <v>3.62</v>
      </c>
    </row>
    <row r="61" spans="1:23" ht="12.75" hidden="1">
      <c r="A61" s="38" t="s">
        <v>187</v>
      </c>
      <c r="B61" s="1" t="s">
        <v>190</v>
      </c>
      <c r="C61" s="65" t="s">
        <v>177</v>
      </c>
      <c r="D61" s="79">
        <v>0</v>
      </c>
      <c r="E61" s="80">
        <v>0</v>
      </c>
      <c r="F61" s="79">
        <v>0</v>
      </c>
      <c r="G61" s="80">
        <v>0</v>
      </c>
      <c r="H61" s="79">
        <v>0</v>
      </c>
      <c r="I61" s="24">
        <v>0</v>
      </c>
      <c r="J61" s="79">
        <v>0</v>
      </c>
      <c r="K61" s="80">
        <v>0</v>
      </c>
      <c r="L61" s="79">
        <v>0</v>
      </c>
      <c r="M61" s="80">
        <v>0</v>
      </c>
      <c r="N61" s="79">
        <v>0</v>
      </c>
      <c r="O61" s="80">
        <v>0</v>
      </c>
      <c r="P61" s="79">
        <v>0</v>
      </c>
      <c r="Q61" s="80">
        <v>0</v>
      </c>
      <c r="R61" s="79">
        <v>0</v>
      </c>
      <c r="S61" s="80">
        <v>0</v>
      </c>
      <c r="T61" s="79">
        <v>0</v>
      </c>
      <c r="U61" s="80">
        <v>0</v>
      </c>
      <c r="V61" s="79">
        <v>0</v>
      </c>
      <c r="W61" s="80">
        <v>0</v>
      </c>
    </row>
    <row r="62" spans="1:23" ht="12.75" hidden="1">
      <c r="A62" s="39"/>
      <c r="B62" s="2"/>
      <c r="C62" s="66" t="s">
        <v>148</v>
      </c>
      <c r="D62" s="79">
        <v>0</v>
      </c>
      <c r="E62" s="80">
        <v>0</v>
      </c>
      <c r="F62" s="79">
        <v>0</v>
      </c>
      <c r="G62" s="80">
        <v>0</v>
      </c>
      <c r="H62" s="79">
        <v>0</v>
      </c>
      <c r="I62" s="24">
        <v>0</v>
      </c>
      <c r="J62" s="79">
        <v>0</v>
      </c>
      <c r="K62" s="80">
        <v>0</v>
      </c>
      <c r="L62" s="79">
        <v>0</v>
      </c>
      <c r="M62" s="80">
        <v>0</v>
      </c>
      <c r="N62" s="79">
        <v>0</v>
      </c>
      <c r="O62" s="80">
        <v>0</v>
      </c>
      <c r="P62" s="79">
        <v>0</v>
      </c>
      <c r="Q62" s="80">
        <v>0</v>
      </c>
      <c r="R62" s="79">
        <v>0</v>
      </c>
      <c r="S62" s="80">
        <v>0</v>
      </c>
      <c r="T62" s="79">
        <v>0</v>
      </c>
      <c r="U62" s="80">
        <v>0</v>
      </c>
      <c r="V62" s="79">
        <v>0</v>
      </c>
      <c r="W62" s="80">
        <v>0</v>
      </c>
    </row>
    <row r="63" spans="1:23" ht="12.75" hidden="1">
      <c r="A63" s="38" t="s">
        <v>189</v>
      </c>
      <c r="B63" s="1" t="s">
        <v>192</v>
      </c>
      <c r="C63" s="65" t="s">
        <v>162</v>
      </c>
      <c r="D63" s="79">
        <v>0</v>
      </c>
      <c r="E63" s="80">
        <v>0</v>
      </c>
      <c r="F63" s="79">
        <v>0</v>
      </c>
      <c r="G63" s="80">
        <v>16</v>
      </c>
      <c r="H63" s="79">
        <v>0</v>
      </c>
      <c r="I63" s="24">
        <v>0</v>
      </c>
      <c r="J63" s="79">
        <v>0</v>
      </c>
      <c r="K63" s="80">
        <v>0</v>
      </c>
      <c r="L63" s="79">
        <v>0</v>
      </c>
      <c r="M63" s="80">
        <v>8</v>
      </c>
      <c r="N63" s="79">
        <v>0</v>
      </c>
      <c r="O63" s="80">
        <v>4</v>
      </c>
      <c r="P63" s="79">
        <v>0</v>
      </c>
      <c r="Q63" s="80">
        <v>1</v>
      </c>
      <c r="R63" s="79">
        <v>0</v>
      </c>
      <c r="S63" s="80">
        <v>27</v>
      </c>
      <c r="T63" s="79">
        <v>0</v>
      </c>
      <c r="U63" s="80">
        <v>43</v>
      </c>
      <c r="V63" s="79">
        <v>0</v>
      </c>
      <c r="W63" s="80">
        <v>0</v>
      </c>
    </row>
    <row r="64" spans="1:23" ht="12.75" hidden="1">
      <c r="A64" s="39"/>
      <c r="B64" s="2" t="s">
        <v>193</v>
      </c>
      <c r="C64" s="66" t="s">
        <v>148</v>
      </c>
      <c r="D64" s="79">
        <v>0</v>
      </c>
      <c r="E64" s="82">
        <v>0</v>
      </c>
      <c r="F64" s="79">
        <v>0</v>
      </c>
      <c r="G64" s="82">
        <v>10.53</v>
      </c>
      <c r="H64" s="79">
        <v>0</v>
      </c>
      <c r="I64" s="24">
        <v>0</v>
      </c>
      <c r="J64" s="79">
        <v>0</v>
      </c>
      <c r="K64" s="80">
        <v>0</v>
      </c>
      <c r="L64" s="79">
        <v>0</v>
      </c>
      <c r="M64" s="82">
        <v>5.96</v>
      </c>
      <c r="N64" s="79">
        <v>0</v>
      </c>
      <c r="O64" s="82">
        <v>0.282</v>
      </c>
      <c r="P64" s="79">
        <v>0</v>
      </c>
      <c r="Q64" s="80">
        <v>1.2</v>
      </c>
      <c r="R64" s="79">
        <v>0</v>
      </c>
      <c r="S64" s="82">
        <v>10.068999999999999</v>
      </c>
      <c r="T64" s="79">
        <v>0</v>
      </c>
      <c r="U64" s="82">
        <v>11.553999999999998</v>
      </c>
      <c r="V64" s="79">
        <v>0</v>
      </c>
      <c r="W64" s="80">
        <v>0</v>
      </c>
    </row>
    <row r="65" spans="1:23" ht="12.75" hidden="1">
      <c r="A65" s="38" t="s">
        <v>191</v>
      </c>
      <c r="B65" s="1" t="s">
        <v>195</v>
      </c>
      <c r="C65" s="65" t="s">
        <v>162</v>
      </c>
      <c r="D65" s="79">
        <v>0</v>
      </c>
      <c r="E65" s="80">
        <v>0</v>
      </c>
      <c r="F65" s="79">
        <v>0</v>
      </c>
      <c r="G65" s="80">
        <v>0</v>
      </c>
      <c r="H65" s="79">
        <v>0</v>
      </c>
      <c r="I65" s="24">
        <v>0</v>
      </c>
      <c r="J65" s="79">
        <v>0</v>
      </c>
      <c r="K65" s="80">
        <v>0</v>
      </c>
      <c r="L65" s="79">
        <v>0</v>
      </c>
      <c r="M65" s="80">
        <v>0</v>
      </c>
      <c r="N65" s="79">
        <v>0</v>
      </c>
      <c r="O65" s="80">
        <v>0</v>
      </c>
      <c r="P65" s="79">
        <v>0</v>
      </c>
      <c r="Q65" s="80">
        <v>0</v>
      </c>
      <c r="R65" s="79">
        <v>1</v>
      </c>
      <c r="S65" s="80">
        <v>2</v>
      </c>
      <c r="T65" s="79">
        <v>1</v>
      </c>
      <c r="U65" s="80">
        <v>0</v>
      </c>
      <c r="V65" s="79">
        <v>0</v>
      </c>
      <c r="W65" s="80">
        <v>0</v>
      </c>
    </row>
    <row r="66" spans="1:23" ht="12.75" hidden="1">
      <c r="A66" s="39"/>
      <c r="B66" s="2"/>
      <c r="C66" s="66" t="s">
        <v>148</v>
      </c>
      <c r="D66" s="79">
        <v>0</v>
      </c>
      <c r="E66" s="80">
        <v>0</v>
      </c>
      <c r="F66" s="79">
        <v>0</v>
      </c>
      <c r="G66" s="80">
        <v>0</v>
      </c>
      <c r="H66" s="79">
        <v>0</v>
      </c>
      <c r="I66" s="24">
        <v>0</v>
      </c>
      <c r="J66" s="79">
        <v>0</v>
      </c>
      <c r="K66" s="80">
        <v>0</v>
      </c>
      <c r="L66" s="79">
        <v>0</v>
      </c>
      <c r="M66" s="80">
        <v>0</v>
      </c>
      <c r="N66" s="79">
        <v>0</v>
      </c>
      <c r="O66" s="80">
        <v>0</v>
      </c>
      <c r="P66" s="79">
        <v>0</v>
      </c>
      <c r="Q66" s="80">
        <v>0</v>
      </c>
      <c r="R66" s="81">
        <v>1</v>
      </c>
      <c r="S66" s="82">
        <v>2.86</v>
      </c>
      <c r="T66" s="81">
        <v>1</v>
      </c>
      <c r="U66" s="83">
        <v>0</v>
      </c>
      <c r="V66" s="79">
        <v>0</v>
      </c>
      <c r="W66" s="80">
        <v>0</v>
      </c>
    </row>
    <row r="67" spans="1:23" ht="12.75" hidden="1">
      <c r="A67" s="39" t="s">
        <v>194</v>
      </c>
      <c r="B67" s="2" t="s">
        <v>212</v>
      </c>
      <c r="C67" s="66" t="s">
        <v>5</v>
      </c>
      <c r="D67" s="79">
        <v>0</v>
      </c>
      <c r="E67" s="80">
        <v>0</v>
      </c>
      <c r="F67" s="79">
        <v>0</v>
      </c>
      <c r="G67" s="80">
        <v>0</v>
      </c>
      <c r="H67" s="79">
        <v>0</v>
      </c>
      <c r="I67" s="24"/>
      <c r="J67" s="79">
        <v>0</v>
      </c>
      <c r="K67" s="80"/>
      <c r="L67" s="79">
        <v>0</v>
      </c>
      <c r="M67" s="80">
        <v>0</v>
      </c>
      <c r="N67" s="79">
        <v>0</v>
      </c>
      <c r="O67" s="80">
        <v>0</v>
      </c>
      <c r="P67" s="79">
        <v>0</v>
      </c>
      <c r="Q67" s="80"/>
      <c r="R67" s="79">
        <v>0</v>
      </c>
      <c r="S67" s="80">
        <v>0</v>
      </c>
      <c r="T67" s="79">
        <v>0</v>
      </c>
      <c r="U67" s="80">
        <v>0</v>
      </c>
      <c r="V67" s="79">
        <v>0</v>
      </c>
      <c r="W67" s="80">
        <v>0</v>
      </c>
    </row>
    <row r="68" spans="1:23" ht="12.75" hidden="1">
      <c r="A68" s="39"/>
      <c r="B68" s="2" t="s">
        <v>214</v>
      </c>
      <c r="C68" s="66" t="s">
        <v>148</v>
      </c>
      <c r="D68" s="79">
        <v>0</v>
      </c>
      <c r="E68" s="80">
        <v>0</v>
      </c>
      <c r="F68" s="79">
        <v>0</v>
      </c>
      <c r="G68" s="80">
        <v>0</v>
      </c>
      <c r="H68" s="79">
        <v>0</v>
      </c>
      <c r="I68" s="24"/>
      <c r="J68" s="79">
        <v>0</v>
      </c>
      <c r="K68" s="80"/>
      <c r="L68" s="79">
        <v>0</v>
      </c>
      <c r="M68" s="80">
        <v>0</v>
      </c>
      <c r="N68" s="79">
        <v>0</v>
      </c>
      <c r="O68" s="80">
        <v>0</v>
      </c>
      <c r="P68" s="79">
        <v>0</v>
      </c>
      <c r="Q68" s="80"/>
      <c r="R68" s="79">
        <v>0</v>
      </c>
      <c r="S68" s="80">
        <v>0</v>
      </c>
      <c r="T68" s="79">
        <v>0</v>
      </c>
      <c r="U68" s="80">
        <v>0</v>
      </c>
      <c r="V68" s="79">
        <v>0</v>
      </c>
      <c r="W68" s="80">
        <v>0</v>
      </c>
    </row>
    <row r="69" spans="1:23" ht="12.75" hidden="1">
      <c r="A69" s="51" t="s">
        <v>196</v>
      </c>
      <c r="B69" s="3" t="s">
        <v>197</v>
      </c>
      <c r="C69" s="22" t="s">
        <v>148</v>
      </c>
      <c r="D69" s="79">
        <v>0</v>
      </c>
      <c r="E69" s="80">
        <v>0</v>
      </c>
      <c r="F69" s="79">
        <v>0</v>
      </c>
      <c r="G69" s="80">
        <v>0</v>
      </c>
      <c r="H69" s="79">
        <v>0</v>
      </c>
      <c r="I69" s="24"/>
      <c r="J69" s="79">
        <v>0</v>
      </c>
      <c r="K69" s="80"/>
      <c r="L69" s="79">
        <v>0</v>
      </c>
      <c r="M69" s="80">
        <v>0</v>
      </c>
      <c r="N69" s="79">
        <v>0</v>
      </c>
      <c r="O69" s="80">
        <v>0</v>
      </c>
      <c r="P69" s="79">
        <v>0</v>
      </c>
      <c r="Q69" s="80"/>
      <c r="R69" s="79">
        <v>0</v>
      </c>
      <c r="S69" s="80">
        <v>0</v>
      </c>
      <c r="T69" s="79">
        <v>0</v>
      </c>
      <c r="U69" s="80">
        <v>0</v>
      </c>
      <c r="V69" s="79">
        <v>0</v>
      </c>
      <c r="W69" s="80">
        <v>0</v>
      </c>
    </row>
    <row r="70" spans="1:23" ht="76.5" hidden="1">
      <c r="A70" s="51" t="s">
        <v>411</v>
      </c>
      <c r="B70" s="301" t="s">
        <v>465</v>
      </c>
      <c r="C70" s="22" t="s">
        <v>412</v>
      </c>
      <c r="D70" s="84" t="s">
        <v>451</v>
      </c>
      <c r="E70" s="85" t="s">
        <v>452</v>
      </c>
      <c r="F70" s="79">
        <v>8</v>
      </c>
      <c r="G70" s="80">
        <v>0</v>
      </c>
      <c r="H70" s="84" t="s">
        <v>451</v>
      </c>
      <c r="I70" s="108" t="s">
        <v>453</v>
      </c>
      <c r="J70" s="84" t="s">
        <v>451</v>
      </c>
      <c r="K70" s="85" t="s">
        <v>454</v>
      </c>
      <c r="L70" s="79">
        <v>1</v>
      </c>
      <c r="M70" s="80">
        <v>0</v>
      </c>
      <c r="N70" s="81">
        <v>2</v>
      </c>
      <c r="O70" s="83">
        <v>0</v>
      </c>
      <c r="P70" s="84" t="s">
        <v>455</v>
      </c>
      <c r="Q70" s="104" t="s">
        <v>456</v>
      </c>
      <c r="R70" s="79">
        <v>0</v>
      </c>
      <c r="S70" s="80">
        <v>0</v>
      </c>
      <c r="T70" s="79">
        <v>0</v>
      </c>
      <c r="U70" s="80">
        <v>0</v>
      </c>
      <c r="V70" s="79">
        <v>0</v>
      </c>
      <c r="W70" s="80">
        <v>0</v>
      </c>
    </row>
    <row r="71" spans="1:148" ht="13.5" hidden="1" thickBot="1">
      <c r="A71" s="51"/>
      <c r="B71" s="302"/>
      <c r="C71" s="65" t="s">
        <v>148</v>
      </c>
      <c r="D71" s="147">
        <f>4*5*0.32+4*0.8</f>
        <v>9.600000000000001</v>
      </c>
      <c r="E71" s="149">
        <v>2.235</v>
      </c>
      <c r="F71" s="147">
        <f>8*5*0.32+8*0.8</f>
        <v>19.200000000000003</v>
      </c>
      <c r="G71" s="149">
        <v>0</v>
      </c>
      <c r="H71" s="147">
        <f>4*5*0.32+4*0.8</f>
        <v>9.600000000000001</v>
      </c>
      <c r="I71" s="161">
        <v>3.015</v>
      </c>
      <c r="J71" s="147">
        <f>4*5*0.32+4*0.8</f>
        <v>9.600000000000001</v>
      </c>
      <c r="K71" s="149">
        <v>4.961</v>
      </c>
      <c r="L71" s="147">
        <f>1*5*0.32+0.8</f>
        <v>2.4000000000000004</v>
      </c>
      <c r="M71" s="149">
        <v>0</v>
      </c>
      <c r="N71" s="147">
        <f>2*5*0.32+0.8*2</f>
        <v>4.800000000000001</v>
      </c>
      <c r="O71" s="149">
        <v>0</v>
      </c>
      <c r="P71" s="147">
        <f>6*5*0.32+0.8*6</f>
        <v>14.4</v>
      </c>
      <c r="Q71" s="149">
        <v>1.225</v>
      </c>
      <c r="R71" s="146">
        <v>0</v>
      </c>
      <c r="S71" s="105">
        <v>0</v>
      </c>
      <c r="T71" s="146">
        <v>0</v>
      </c>
      <c r="U71" s="105">
        <v>0</v>
      </c>
      <c r="V71" s="146">
        <v>0</v>
      </c>
      <c r="W71" s="105">
        <v>0</v>
      </c>
      <c r="X71" s="52"/>
      <c r="AH71" s="8"/>
      <c r="AI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</row>
    <row r="72" spans="1:25" ht="13.5" hidden="1" thickBot="1">
      <c r="A72" s="51"/>
      <c r="B72" s="162" t="s">
        <v>201</v>
      </c>
      <c r="C72" s="163"/>
      <c r="D72" s="164">
        <f aca="true" t="shared" si="1" ref="D72:W72">D16+D18+D20+D22+D24+D26+D28+D30+D32+D34+D36+D38+D40+D42+D44+D46+D48+D50+D52+D54+D56+D58+D60+D62+D64+D66+D68+D69+D71</f>
        <v>56.5</v>
      </c>
      <c r="E72" s="165">
        <f t="shared" si="1"/>
        <v>12.601</v>
      </c>
      <c r="F72" s="164">
        <f t="shared" si="1"/>
        <v>174.24</v>
      </c>
      <c r="G72" s="165">
        <f t="shared" si="1"/>
        <v>29.316000000000003</v>
      </c>
      <c r="H72" s="164">
        <f t="shared" si="1"/>
        <v>53.35</v>
      </c>
      <c r="I72" s="166">
        <f t="shared" si="1"/>
        <v>8.337</v>
      </c>
      <c r="J72" s="164">
        <f t="shared" si="1"/>
        <v>53.35</v>
      </c>
      <c r="K72" s="165">
        <f t="shared" si="1"/>
        <v>9.361</v>
      </c>
      <c r="L72" s="164">
        <f t="shared" si="1"/>
        <v>69.88000000000001</v>
      </c>
      <c r="M72" s="165">
        <f t="shared" si="1"/>
        <v>22.465</v>
      </c>
      <c r="N72" s="167">
        <f t="shared" si="1"/>
        <v>52.42999999999999</v>
      </c>
      <c r="O72" s="165">
        <f t="shared" si="1"/>
        <v>34.98</v>
      </c>
      <c r="P72" s="164">
        <f t="shared" si="1"/>
        <v>124.11</v>
      </c>
      <c r="Q72" s="165">
        <f t="shared" si="1"/>
        <v>95.574</v>
      </c>
      <c r="R72" s="164">
        <f t="shared" si="1"/>
        <v>327.90999999999997</v>
      </c>
      <c r="S72" s="165">
        <f t="shared" si="1"/>
        <v>250.11899999999997</v>
      </c>
      <c r="T72" s="164">
        <f t="shared" si="1"/>
        <v>330.01</v>
      </c>
      <c r="U72" s="165">
        <f t="shared" si="1"/>
        <v>540.908</v>
      </c>
      <c r="V72" s="164">
        <f t="shared" si="1"/>
        <v>49.94</v>
      </c>
      <c r="W72" s="165">
        <f t="shared" si="1"/>
        <v>12.146999999999998</v>
      </c>
      <c r="X72" s="19"/>
      <c r="Y72" s="19"/>
    </row>
    <row r="73" ht="12.75" hidden="1">
      <c r="X73" s="19"/>
    </row>
    <row r="74" ht="12.75" hidden="1"/>
    <row r="75" spans="2:15" ht="20.25" customHeight="1" hidden="1">
      <c r="B75" s="330" t="s">
        <v>457</v>
      </c>
      <c r="C75" s="330"/>
      <c r="D75" s="330"/>
      <c r="E75" s="330"/>
      <c r="F75" s="330"/>
      <c r="G75" s="330"/>
      <c r="H75" s="330"/>
      <c r="I75" s="330"/>
      <c r="J75" s="330"/>
      <c r="K75" s="330"/>
      <c r="L75" s="330"/>
      <c r="M75" s="330"/>
      <c r="N75" s="330"/>
      <c r="O75" s="53"/>
    </row>
    <row r="76" ht="13.5" hidden="1" thickBot="1"/>
    <row r="77" spans="1:93" ht="12.75" customHeight="1" hidden="1" thickBot="1">
      <c r="A77" s="307" t="s">
        <v>0</v>
      </c>
      <c r="B77" s="309" t="s">
        <v>2</v>
      </c>
      <c r="C77" s="311" t="s">
        <v>3</v>
      </c>
      <c r="D77" s="275" t="s">
        <v>43</v>
      </c>
      <c r="E77" s="276"/>
      <c r="F77" s="275" t="s">
        <v>44</v>
      </c>
      <c r="G77" s="276"/>
      <c r="H77" s="275" t="s">
        <v>45</v>
      </c>
      <c r="I77" s="276"/>
      <c r="J77" s="275" t="s">
        <v>46</v>
      </c>
      <c r="K77" s="276"/>
      <c r="L77" s="275" t="s">
        <v>47</v>
      </c>
      <c r="M77" s="276"/>
      <c r="N77" s="275" t="s">
        <v>49</v>
      </c>
      <c r="O77" s="276"/>
      <c r="P77" s="275" t="s">
        <v>142</v>
      </c>
      <c r="Q77" s="276"/>
      <c r="R77" s="275" t="s">
        <v>76</v>
      </c>
      <c r="S77" s="276"/>
      <c r="T77" s="275" t="s">
        <v>77</v>
      </c>
      <c r="U77" s="276"/>
      <c r="V77" s="304" t="s">
        <v>198</v>
      </c>
      <c r="W77" s="305"/>
      <c r="X77" s="304" t="s">
        <v>78</v>
      </c>
      <c r="Y77" s="305"/>
      <c r="Z77" s="304" t="s">
        <v>79</v>
      </c>
      <c r="AA77" s="305"/>
      <c r="AB77" s="304" t="s">
        <v>80</v>
      </c>
      <c r="AC77" s="305"/>
      <c r="AD77" s="306" t="s">
        <v>48</v>
      </c>
      <c r="AE77" s="305"/>
      <c r="AF77" s="275" t="s">
        <v>50</v>
      </c>
      <c r="AG77" s="276"/>
      <c r="AH77" s="275" t="s">
        <v>51</v>
      </c>
      <c r="AI77" s="276"/>
      <c r="AJ77" s="275" t="s">
        <v>52</v>
      </c>
      <c r="AK77" s="276"/>
      <c r="AL77" s="275" t="s">
        <v>53</v>
      </c>
      <c r="AM77" s="276"/>
      <c r="AN77" s="275" t="s">
        <v>54</v>
      </c>
      <c r="AO77" s="276"/>
      <c r="AP77" s="275" t="s">
        <v>55</v>
      </c>
      <c r="AQ77" s="276"/>
      <c r="AR77" s="275" t="s">
        <v>56</v>
      </c>
      <c r="AS77" s="276"/>
      <c r="AT77" s="275" t="s">
        <v>57</v>
      </c>
      <c r="AU77" s="276"/>
      <c r="AV77" s="275" t="s">
        <v>58</v>
      </c>
      <c r="AW77" s="276"/>
      <c r="AX77" s="275" t="s">
        <v>59</v>
      </c>
      <c r="AY77" s="276"/>
      <c r="AZ77" s="275" t="s">
        <v>60</v>
      </c>
      <c r="BA77" s="276"/>
      <c r="BB77" s="275" t="s">
        <v>61</v>
      </c>
      <c r="BC77" s="276"/>
      <c r="BD77" s="275" t="s">
        <v>62</v>
      </c>
      <c r="BE77" s="276"/>
      <c r="BF77" s="275" t="s">
        <v>63</v>
      </c>
      <c r="BG77" s="276"/>
      <c r="BH77" s="275" t="s">
        <v>64</v>
      </c>
      <c r="BI77" s="276"/>
      <c r="BJ77" s="275" t="s">
        <v>65</v>
      </c>
      <c r="BK77" s="276"/>
      <c r="BL77" s="275" t="s">
        <v>66</v>
      </c>
      <c r="BM77" s="276"/>
      <c r="BN77" s="275" t="s">
        <v>67</v>
      </c>
      <c r="BO77" s="276"/>
      <c r="BP77" s="275" t="s">
        <v>68</v>
      </c>
      <c r="BQ77" s="276"/>
      <c r="BR77" s="275" t="s">
        <v>69</v>
      </c>
      <c r="BS77" s="276"/>
      <c r="BT77" s="275" t="s">
        <v>70</v>
      </c>
      <c r="BU77" s="276"/>
      <c r="BV77" s="275" t="s">
        <v>71</v>
      </c>
      <c r="BW77" s="276"/>
      <c r="BX77" s="275" t="s">
        <v>72</v>
      </c>
      <c r="BY77" s="276"/>
      <c r="BZ77" s="275" t="s">
        <v>73</v>
      </c>
      <c r="CA77" s="276"/>
      <c r="CB77" s="275" t="s">
        <v>74</v>
      </c>
      <c r="CC77" s="276"/>
      <c r="CD77" s="275" t="s">
        <v>75</v>
      </c>
      <c r="CE77" s="276"/>
      <c r="CF77" s="275" t="s">
        <v>426</v>
      </c>
      <c r="CG77" s="276"/>
      <c r="CH77" s="275" t="s">
        <v>427</v>
      </c>
      <c r="CI77" s="276"/>
      <c r="CJ77" s="275" t="s">
        <v>428</v>
      </c>
      <c r="CK77" s="276"/>
      <c r="CL77" s="293" t="s">
        <v>429</v>
      </c>
      <c r="CM77" s="294"/>
      <c r="CN77" s="275" t="s">
        <v>200</v>
      </c>
      <c r="CO77" s="276"/>
    </row>
    <row r="78" spans="1:93" ht="38.25" hidden="1">
      <c r="A78" s="308"/>
      <c r="B78" s="310"/>
      <c r="C78" s="312"/>
      <c r="D78" s="127" t="s">
        <v>430</v>
      </c>
      <c r="E78" s="128" t="s">
        <v>449</v>
      </c>
      <c r="F78" s="127" t="s">
        <v>430</v>
      </c>
      <c r="G78" s="128" t="s">
        <v>449</v>
      </c>
      <c r="H78" s="127" t="s">
        <v>430</v>
      </c>
      <c r="I78" s="128" t="s">
        <v>449</v>
      </c>
      <c r="J78" s="127" t="s">
        <v>430</v>
      </c>
      <c r="K78" s="128" t="s">
        <v>449</v>
      </c>
      <c r="L78" s="127" t="s">
        <v>430</v>
      </c>
      <c r="M78" s="128" t="s">
        <v>449</v>
      </c>
      <c r="N78" s="127" t="s">
        <v>430</v>
      </c>
      <c r="O78" s="128" t="s">
        <v>449</v>
      </c>
      <c r="P78" s="127" t="s">
        <v>430</v>
      </c>
      <c r="Q78" s="128" t="s">
        <v>449</v>
      </c>
      <c r="R78" s="127" t="s">
        <v>430</v>
      </c>
      <c r="S78" s="128" t="s">
        <v>449</v>
      </c>
      <c r="T78" s="127" t="s">
        <v>430</v>
      </c>
      <c r="U78" s="128" t="s">
        <v>449</v>
      </c>
      <c r="V78" s="127" t="s">
        <v>430</v>
      </c>
      <c r="W78" s="128" t="s">
        <v>449</v>
      </c>
      <c r="X78" s="127" t="s">
        <v>430</v>
      </c>
      <c r="Y78" s="128" t="s">
        <v>449</v>
      </c>
      <c r="Z78" s="127" t="s">
        <v>430</v>
      </c>
      <c r="AA78" s="128" t="s">
        <v>449</v>
      </c>
      <c r="AB78" s="127" t="s">
        <v>430</v>
      </c>
      <c r="AC78" s="128" t="s">
        <v>449</v>
      </c>
      <c r="AD78" s="129" t="s">
        <v>430</v>
      </c>
      <c r="AE78" s="128" t="s">
        <v>449</v>
      </c>
      <c r="AF78" s="127" t="s">
        <v>430</v>
      </c>
      <c r="AG78" s="128" t="s">
        <v>449</v>
      </c>
      <c r="AH78" s="127" t="s">
        <v>430</v>
      </c>
      <c r="AI78" s="128" t="s">
        <v>449</v>
      </c>
      <c r="AJ78" s="127" t="s">
        <v>430</v>
      </c>
      <c r="AK78" s="128" t="s">
        <v>449</v>
      </c>
      <c r="AL78" s="127" t="s">
        <v>430</v>
      </c>
      <c r="AM78" s="128" t="s">
        <v>449</v>
      </c>
      <c r="AN78" s="127" t="s">
        <v>430</v>
      </c>
      <c r="AO78" s="128" t="s">
        <v>449</v>
      </c>
      <c r="AP78" s="127" t="s">
        <v>430</v>
      </c>
      <c r="AQ78" s="128" t="s">
        <v>449</v>
      </c>
      <c r="AR78" s="127" t="s">
        <v>430</v>
      </c>
      <c r="AS78" s="128" t="s">
        <v>449</v>
      </c>
      <c r="AT78" s="127" t="s">
        <v>430</v>
      </c>
      <c r="AU78" s="128" t="s">
        <v>449</v>
      </c>
      <c r="AV78" s="127" t="s">
        <v>430</v>
      </c>
      <c r="AW78" s="128" t="s">
        <v>449</v>
      </c>
      <c r="AX78" s="127" t="s">
        <v>430</v>
      </c>
      <c r="AY78" s="128" t="s">
        <v>449</v>
      </c>
      <c r="AZ78" s="127" t="s">
        <v>430</v>
      </c>
      <c r="BA78" s="128" t="s">
        <v>449</v>
      </c>
      <c r="BB78" s="127" t="s">
        <v>430</v>
      </c>
      <c r="BC78" s="128" t="s">
        <v>449</v>
      </c>
      <c r="BD78" s="127" t="s">
        <v>430</v>
      </c>
      <c r="BE78" s="128" t="s">
        <v>449</v>
      </c>
      <c r="BF78" s="127" t="s">
        <v>430</v>
      </c>
      <c r="BG78" s="128" t="s">
        <v>449</v>
      </c>
      <c r="BH78" s="127" t="s">
        <v>430</v>
      </c>
      <c r="BI78" s="128" t="s">
        <v>449</v>
      </c>
      <c r="BJ78" s="127" t="s">
        <v>430</v>
      </c>
      <c r="BK78" s="128" t="s">
        <v>449</v>
      </c>
      <c r="BL78" s="127" t="s">
        <v>430</v>
      </c>
      <c r="BM78" s="128" t="s">
        <v>449</v>
      </c>
      <c r="BN78" s="127" t="s">
        <v>430</v>
      </c>
      <c r="BO78" s="128" t="s">
        <v>449</v>
      </c>
      <c r="BP78" s="127" t="s">
        <v>430</v>
      </c>
      <c r="BQ78" s="128" t="s">
        <v>449</v>
      </c>
      <c r="BR78" s="127" t="s">
        <v>430</v>
      </c>
      <c r="BS78" s="128" t="s">
        <v>449</v>
      </c>
      <c r="BT78" s="127" t="s">
        <v>430</v>
      </c>
      <c r="BU78" s="128" t="s">
        <v>449</v>
      </c>
      <c r="BV78" s="127" t="s">
        <v>430</v>
      </c>
      <c r="BW78" s="128" t="s">
        <v>449</v>
      </c>
      <c r="BX78" s="127" t="s">
        <v>430</v>
      </c>
      <c r="BY78" s="128" t="s">
        <v>449</v>
      </c>
      <c r="BZ78" s="127" t="s">
        <v>430</v>
      </c>
      <c r="CA78" s="128" t="s">
        <v>449</v>
      </c>
      <c r="CB78" s="127" t="s">
        <v>430</v>
      </c>
      <c r="CC78" s="128" t="s">
        <v>449</v>
      </c>
      <c r="CD78" s="127" t="s">
        <v>430</v>
      </c>
      <c r="CE78" s="128" t="s">
        <v>449</v>
      </c>
      <c r="CF78" s="127" t="s">
        <v>430</v>
      </c>
      <c r="CG78" s="128" t="s">
        <v>449</v>
      </c>
      <c r="CH78" s="127" t="s">
        <v>430</v>
      </c>
      <c r="CI78" s="128" t="s">
        <v>449</v>
      </c>
      <c r="CJ78" s="127" t="s">
        <v>430</v>
      </c>
      <c r="CK78" s="128" t="s">
        <v>449</v>
      </c>
      <c r="CL78" s="127" t="s">
        <v>430</v>
      </c>
      <c r="CM78" s="128" t="s">
        <v>449</v>
      </c>
      <c r="CN78" s="127" t="s">
        <v>430</v>
      </c>
      <c r="CO78" s="128" t="s">
        <v>449</v>
      </c>
    </row>
    <row r="79" spans="1:93" ht="12.75" hidden="1">
      <c r="A79" s="14" t="s">
        <v>27</v>
      </c>
      <c r="B79" s="9" t="s">
        <v>26</v>
      </c>
      <c r="C79" s="10"/>
      <c r="D79" s="67"/>
      <c r="E79" s="68"/>
      <c r="F79" s="75"/>
      <c r="G79" s="76"/>
      <c r="H79" s="75"/>
      <c r="I79" s="76"/>
      <c r="J79" s="93"/>
      <c r="K79" s="96"/>
      <c r="L79" s="93"/>
      <c r="M79" s="96"/>
      <c r="N79" s="93"/>
      <c r="O79" s="96"/>
      <c r="P79" s="93"/>
      <c r="Q79" s="96"/>
      <c r="R79" s="93"/>
      <c r="S79" s="96"/>
      <c r="T79" s="93"/>
      <c r="U79" s="96"/>
      <c r="V79" s="94"/>
      <c r="W79" s="97"/>
      <c r="X79" s="94"/>
      <c r="Y79" s="97"/>
      <c r="Z79" s="94"/>
      <c r="AA79" s="97"/>
      <c r="AB79" s="94"/>
      <c r="AC79" s="97"/>
      <c r="AD79" s="92"/>
      <c r="AE79" s="97"/>
      <c r="AF79" s="93"/>
      <c r="AG79" s="96"/>
      <c r="AH79" s="93"/>
      <c r="AI79" s="96"/>
      <c r="AJ79" s="93"/>
      <c r="AK79" s="96"/>
      <c r="AL79" s="93"/>
      <c r="AM79" s="96"/>
      <c r="AN79" s="93"/>
      <c r="AO79" s="96"/>
      <c r="AP79" s="93"/>
      <c r="AQ79" s="96"/>
      <c r="AR79" s="93"/>
      <c r="AS79" s="96"/>
      <c r="AT79" s="93"/>
      <c r="AU79" s="96"/>
      <c r="AV79" s="93"/>
      <c r="AW79" s="96"/>
      <c r="AX79" s="93"/>
      <c r="AY79" s="96"/>
      <c r="AZ79" s="93"/>
      <c r="BA79" s="96"/>
      <c r="BB79" s="93"/>
      <c r="BC79" s="96"/>
      <c r="BD79" s="93"/>
      <c r="BE79" s="96"/>
      <c r="BF79" s="93"/>
      <c r="BG79" s="96"/>
      <c r="BH79" s="93"/>
      <c r="BI79" s="96"/>
      <c r="BJ79" s="93"/>
      <c r="BK79" s="96"/>
      <c r="BL79" s="93"/>
      <c r="BM79" s="96"/>
      <c r="BN79" s="93"/>
      <c r="BO79" s="96"/>
      <c r="BP79" s="93"/>
      <c r="BQ79" s="96"/>
      <c r="BR79" s="93"/>
      <c r="BS79" s="96"/>
      <c r="BT79" s="93"/>
      <c r="BU79" s="96"/>
      <c r="BV79" s="93"/>
      <c r="BW79" s="96"/>
      <c r="BX79" s="93"/>
      <c r="BY79" s="96"/>
      <c r="BZ79" s="93"/>
      <c r="CA79" s="96"/>
      <c r="CB79" s="93"/>
      <c r="CC79" s="96"/>
      <c r="CD79" s="93"/>
      <c r="CE79" s="96"/>
      <c r="CF79" s="93"/>
      <c r="CG79" s="96"/>
      <c r="CH79" s="93"/>
      <c r="CI79" s="96"/>
      <c r="CJ79" s="93"/>
      <c r="CK79" s="96"/>
      <c r="CL79" s="141"/>
      <c r="CM79" s="96"/>
      <c r="CN79" s="94"/>
      <c r="CO79" s="97"/>
    </row>
    <row r="80" spans="1:93" ht="12.75" hidden="1">
      <c r="A80" s="11" t="s">
        <v>6</v>
      </c>
      <c r="B80" s="46" t="s">
        <v>28</v>
      </c>
      <c r="C80" s="63" t="s">
        <v>29</v>
      </c>
      <c r="D80" s="69" t="s">
        <v>199</v>
      </c>
      <c r="E80" s="70"/>
      <c r="F80" s="73">
        <v>1956</v>
      </c>
      <c r="G80" s="74"/>
      <c r="H80" s="73">
        <v>1956</v>
      </c>
      <c r="I80" s="74"/>
      <c r="J80" s="73">
        <v>1931</v>
      </c>
      <c r="K80" s="74"/>
      <c r="L80" s="73" t="s">
        <v>433</v>
      </c>
      <c r="M80" s="74"/>
      <c r="N80" s="93">
        <v>1938</v>
      </c>
      <c r="O80" s="96"/>
      <c r="P80" s="93">
        <v>1947</v>
      </c>
      <c r="Q80" s="96"/>
      <c r="R80" s="93">
        <v>1972</v>
      </c>
      <c r="S80" s="96"/>
      <c r="T80" s="93">
        <v>1981</v>
      </c>
      <c r="U80" s="96"/>
      <c r="V80" s="119">
        <v>1956</v>
      </c>
      <c r="W80" s="120"/>
      <c r="X80" s="119">
        <v>1969</v>
      </c>
      <c r="Y80" s="120"/>
      <c r="Z80" s="119">
        <v>1958</v>
      </c>
      <c r="AA80" s="120"/>
      <c r="AB80" s="94">
        <v>1961</v>
      </c>
      <c r="AC80" s="97"/>
      <c r="AD80" s="92">
        <v>1931</v>
      </c>
      <c r="AE80" s="97"/>
      <c r="AF80" s="94">
        <v>1917</v>
      </c>
      <c r="AG80" s="97"/>
      <c r="AH80" s="122">
        <v>1963</v>
      </c>
      <c r="AI80" s="123"/>
      <c r="AJ80" s="94">
        <v>1954</v>
      </c>
      <c r="AK80" s="97"/>
      <c r="AL80" s="94">
        <v>1954</v>
      </c>
      <c r="AM80" s="97"/>
      <c r="AN80" s="94">
        <v>1958</v>
      </c>
      <c r="AO80" s="97"/>
      <c r="AP80" s="94">
        <v>1957</v>
      </c>
      <c r="AQ80" s="97"/>
      <c r="AR80" s="94">
        <v>1960</v>
      </c>
      <c r="AS80" s="97"/>
      <c r="AT80" s="94">
        <v>1952</v>
      </c>
      <c r="AU80" s="97"/>
      <c r="AV80" s="94">
        <v>1954</v>
      </c>
      <c r="AW80" s="97"/>
      <c r="AX80" s="94">
        <v>1954</v>
      </c>
      <c r="AY80" s="97"/>
      <c r="AZ80" s="94">
        <v>1960</v>
      </c>
      <c r="BA80" s="97"/>
      <c r="BB80" s="93">
        <v>1978</v>
      </c>
      <c r="BC80" s="96"/>
      <c r="BD80" s="93">
        <v>1971</v>
      </c>
      <c r="BE80" s="96"/>
      <c r="BF80" s="93">
        <v>1969</v>
      </c>
      <c r="BG80" s="96"/>
      <c r="BH80" s="93">
        <v>1967</v>
      </c>
      <c r="BI80" s="96"/>
      <c r="BJ80" s="93">
        <v>1964</v>
      </c>
      <c r="BK80" s="96"/>
      <c r="BL80" s="93">
        <v>1964</v>
      </c>
      <c r="BM80" s="96"/>
      <c r="BN80" s="93">
        <v>1963</v>
      </c>
      <c r="BO80" s="96"/>
      <c r="BP80" s="93">
        <v>1962</v>
      </c>
      <c r="BQ80" s="96"/>
      <c r="BR80" s="93">
        <v>1962</v>
      </c>
      <c r="BS80" s="96"/>
      <c r="BT80" s="93">
        <v>1973</v>
      </c>
      <c r="BU80" s="96"/>
      <c r="BV80" s="93">
        <v>1990</v>
      </c>
      <c r="BW80" s="96"/>
      <c r="BX80" s="93">
        <v>1994</v>
      </c>
      <c r="BY80" s="96"/>
      <c r="BZ80" s="93">
        <v>1963</v>
      </c>
      <c r="CA80" s="96"/>
      <c r="CB80" s="93">
        <v>1963</v>
      </c>
      <c r="CC80" s="96"/>
      <c r="CD80" s="93">
        <v>1962</v>
      </c>
      <c r="CE80" s="96"/>
      <c r="CF80" s="93">
        <v>1961</v>
      </c>
      <c r="CG80" s="96"/>
      <c r="CH80" s="93">
        <v>1959</v>
      </c>
      <c r="CI80" s="96"/>
      <c r="CJ80" s="93">
        <v>1951</v>
      </c>
      <c r="CK80" s="96"/>
      <c r="CL80" s="141">
        <v>1951</v>
      </c>
      <c r="CM80" s="96"/>
      <c r="CN80" s="94">
        <v>1960</v>
      </c>
      <c r="CO80" s="97"/>
    </row>
    <row r="81" spans="1:93" ht="12.75" hidden="1">
      <c r="A81" s="11" t="s">
        <v>7</v>
      </c>
      <c r="B81" s="46" t="s">
        <v>30</v>
      </c>
      <c r="C81" s="63" t="s">
        <v>5</v>
      </c>
      <c r="D81" s="71">
        <v>2983.7</v>
      </c>
      <c r="E81" s="72"/>
      <c r="F81" s="73">
        <v>3362</v>
      </c>
      <c r="G81" s="74"/>
      <c r="H81" s="73">
        <v>2382</v>
      </c>
      <c r="I81" s="74"/>
      <c r="J81" s="73">
        <v>1407.13</v>
      </c>
      <c r="K81" s="74"/>
      <c r="L81" s="73">
        <v>2069.5</v>
      </c>
      <c r="M81" s="74"/>
      <c r="N81" s="93">
        <v>1554.33</v>
      </c>
      <c r="O81" s="96"/>
      <c r="P81" s="93">
        <v>3618.41</v>
      </c>
      <c r="Q81" s="96"/>
      <c r="R81" s="93">
        <v>4149.3</v>
      </c>
      <c r="S81" s="96"/>
      <c r="T81" s="93">
        <v>4167.602</v>
      </c>
      <c r="U81" s="96"/>
      <c r="V81" s="121">
        <v>1073.7</v>
      </c>
      <c r="W81" s="97"/>
      <c r="X81" s="122">
        <v>4145.7</v>
      </c>
      <c r="Y81" s="97"/>
      <c r="Z81" s="122">
        <v>13041.4</v>
      </c>
      <c r="AA81" s="97"/>
      <c r="AB81" s="94">
        <v>1249</v>
      </c>
      <c r="AC81" s="97"/>
      <c r="AD81" s="92">
        <v>4336.2</v>
      </c>
      <c r="AE81" s="97"/>
      <c r="AF81" s="94">
        <v>2787.21</v>
      </c>
      <c r="AG81" s="97"/>
      <c r="AH81" s="122">
        <v>1714.46</v>
      </c>
      <c r="AI81" s="123"/>
      <c r="AJ81" s="94">
        <v>1773.7</v>
      </c>
      <c r="AK81" s="97"/>
      <c r="AL81" s="94">
        <v>1601.4</v>
      </c>
      <c r="AM81" s="97"/>
      <c r="AN81" s="94">
        <v>4987.63</v>
      </c>
      <c r="AO81" s="97"/>
      <c r="AP81" s="94">
        <v>2644.11</v>
      </c>
      <c r="AQ81" s="97"/>
      <c r="AR81" s="94">
        <v>1242.5</v>
      </c>
      <c r="AS81" s="97"/>
      <c r="AT81" s="94">
        <v>1360.3</v>
      </c>
      <c r="AU81" s="97"/>
      <c r="AV81" s="94">
        <v>1760.8</v>
      </c>
      <c r="AW81" s="97"/>
      <c r="AX81" s="94">
        <v>1375.7</v>
      </c>
      <c r="AY81" s="97"/>
      <c r="AZ81" s="94">
        <v>1996.1</v>
      </c>
      <c r="BA81" s="97"/>
      <c r="BB81" s="93">
        <v>13114.93</v>
      </c>
      <c r="BC81" s="96"/>
      <c r="BD81" s="93">
        <v>5362.57</v>
      </c>
      <c r="BE81" s="96"/>
      <c r="BF81" s="93">
        <v>5385.56</v>
      </c>
      <c r="BG81" s="96"/>
      <c r="BH81" s="93">
        <v>5340.47</v>
      </c>
      <c r="BI81" s="96"/>
      <c r="BJ81" s="93">
        <v>5416.43</v>
      </c>
      <c r="BK81" s="96"/>
      <c r="BL81" s="93">
        <v>4149.8</v>
      </c>
      <c r="BM81" s="96"/>
      <c r="BN81" s="93">
        <v>2440.46</v>
      </c>
      <c r="BO81" s="96"/>
      <c r="BP81" s="93">
        <v>3673.44</v>
      </c>
      <c r="BQ81" s="96"/>
      <c r="BR81" s="93">
        <v>4132</v>
      </c>
      <c r="BS81" s="96"/>
      <c r="BT81" s="93">
        <v>5454.2</v>
      </c>
      <c r="BU81" s="96"/>
      <c r="BV81" s="93">
        <v>6290.6</v>
      </c>
      <c r="BW81" s="96"/>
      <c r="BX81" s="93">
        <v>6399.2</v>
      </c>
      <c r="BY81" s="96"/>
      <c r="BZ81" s="93">
        <v>5967.1</v>
      </c>
      <c r="CA81" s="96"/>
      <c r="CB81" s="93">
        <v>2167.6</v>
      </c>
      <c r="CC81" s="96"/>
      <c r="CD81" s="93">
        <v>11618</v>
      </c>
      <c r="CE81" s="96"/>
      <c r="CF81" s="93">
        <v>1488.91</v>
      </c>
      <c r="CG81" s="96"/>
      <c r="CH81" s="93">
        <v>1630.96</v>
      </c>
      <c r="CI81" s="96"/>
      <c r="CJ81" s="93">
        <v>1592.57</v>
      </c>
      <c r="CK81" s="96"/>
      <c r="CL81" s="141">
        <v>1688.58</v>
      </c>
      <c r="CM81" s="96"/>
      <c r="CN81" s="94">
        <v>1483.4</v>
      </c>
      <c r="CO81" s="97"/>
    </row>
    <row r="82" spans="1:93" ht="12.75" hidden="1">
      <c r="A82" s="11" t="s">
        <v>8</v>
      </c>
      <c r="B82" s="47" t="s">
        <v>31</v>
      </c>
      <c r="C82" s="63"/>
      <c r="D82" s="71"/>
      <c r="E82" s="72"/>
      <c r="F82" s="73"/>
      <c r="G82" s="74"/>
      <c r="H82" s="73"/>
      <c r="I82" s="74"/>
      <c r="J82" s="73"/>
      <c r="K82" s="74"/>
      <c r="L82" s="73"/>
      <c r="M82" s="74"/>
      <c r="N82" s="93"/>
      <c r="O82" s="96"/>
      <c r="P82" s="93"/>
      <c r="Q82" s="96"/>
      <c r="R82" s="93"/>
      <c r="S82" s="96"/>
      <c r="T82" s="93"/>
      <c r="U82" s="96"/>
      <c r="V82" s="94"/>
      <c r="W82" s="97"/>
      <c r="X82" s="94"/>
      <c r="Y82" s="97"/>
      <c r="Z82" s="94"/>
      <c r="AA82" s="97"/>
      <c r="AB82" s="94"/>
      <c r="AC82" s="97"/>
      <c r="AD82" s="92"/>
      <c r="AE82" s="97"/>
      <c r="AF82" s="94"/>
      <c r="AG82" s="97"/>
      <c r="AH82" s="122"/>
      <c r="AI82" s="123"/>
      <c r="AJ82" s="94"/>
      <c r="AK82" s="97"/>
      <c r="AL82" s="94"/>
      <c r="AM82" s="97"/>
      <c r="AN82" s="94"/>
      <c r="AO82" s="97"/>
      <c r="AP82" s="94"/>
      <c r="AQ82" s="97"/>
      <c r="AR82" s="94"/>
      <c r="AS82" s="97"/>
      <c r="AT82" s="94"/>
      <c r="AU82" s="97"/>
      <c r="AV82" s="94"/>
      <c r="AW82" s="97"/>
      <c r="AX82" s="94"/>
      <c r="AY82" s="97"/>
      <c r="AZ82" s="94"/>
      <c r="BA82" s="97"/>
      <c r="BB82" s="94"/>
      <c r="BC82" s="97"/>
      <c r="BD82" s="94"/>
      <c r="BE82" s="97"/>
      <c r="BF82" s="94"/>
      <c r="BG82" s="97"/>
      <c r="BH82" s="94"/>
      <c r="BI82" s="97"/>
      <c r="BJ82" s="94"/>
      <c r="BK82" s="97"/>
      <c r="BL82" s="94"/>
      <c r="BM82" s="97"/>
      <c r="BN82" s="94"/>
      <c r="BO82" s="97"/>
      <c r="BP82" s="94"/>
      <c r="BQ82" s="97"/>
      <c r="BR82" s="122"/>
      <c r="BS82" s="123"/>
      <c r="BT82" s="94"/>
      <c r="BU82" s="97"/>
      <c r="BV82" s="94"/>
      <c r="BW82" s="97"/>
      <c r="BX82" s="94"/>
      <c r="BY82" s="97"/>
      <c r="BZ82" s="94"/>
      <c r="CA82" s="97"/>
      <c r="CB82" s="94"/>
      <c r="CC82" s="97"/>
      <c r="CD82" s="94"/>
      <c r="CE82" s="97"/>
      <c r="CF82" s="122"/>
      <c r="CG82" s="123"/>
      <c r="CH82" s="122"/>
      <c r="CI82" s="123"/>
      <c r="CJ82" s="122"/>
      <c r="CK82" s="123"/>
      <c r="CL82" s="142"/>
      <c r="CM82" s="123"/>
      <c r="CN82" s="94"/>
      <c r="CO82" s="97"/>
    </row>
    <row r="83" spans="1:93" ht="12.75" hidden="1">
      <c r="A83" s="11"/>
      <c r="B83" s="47" t="s">
        <v>216</v>
      </c>
      <c r="C83" s="63"/>
      <c r="D83" s="71"/>
      <c r="E83" s="72"/>
      <c r="F83" s="73"/>
      <c r="G83" s="74"/>
      <c r="H83" s="73"/>
      <c r="I83" s="74"/>
      <c r="J83" s="73"/>
      <c r="K83" s="74"/>
      <c r="L83" s="73"/>
      <c r="M83" s="74"/>
      <c r="N83" s="93"/>
      <c r="O83" s="96"/>
      <c r="P83" s="93"/>
      <c r="Q83" s="96"/>
      <c r="R83" s="93"/>
      <c r="S83" s="96"/>
      <c r="T83" s="93"/>
      <c r="U83" s="96"/>
      <c r="V83" s="94"/>
      <c r="W83" s="97"/>
      <c r="X83" s="94"/>
      <c r="Y83" s="97"/>
      <c r="Z83" s="94"/>
      <c r="AA83" s="97"/>
      <c r="AB83" s="94"/>
      <c r="AC83" s="97"/>
      <c r="AD83" s="92"/>
      <c r="AE83" s="97"/>
      <c r="AF83" s="94"/>
      <c r="AG83" s="97"/>
      <c r="AH83" s="122"/>
      <c r="AI83" s="123"/>
      <c r="AJ83" s="94"/>
      <c r="AK83" s="97"/>
      <c r="AL83" s="94"/>
      <c r="AM83" s="97"/>
      <c r="AN83" s="94"/>
      <c r="AO83" s="97"/>
      <c r="AP83" s="94"/>
      <c r="AQ83" s="97"/>
      <c r="AR83" s="94"/>
      <c r="AS83" s="97"/>
      <c r="AT83" s="94"/>
      <c r="AU83" s="97"/>
      <c r="AV83" s="94"/>
      <c r="AW83" s="97"/>
      <c r="AX83" s="94"/>
      <c r="AY83" s="97"/>
      <c r="AZ83" s="94"/>
      <c r="BA83" s="97"/>
      <c r="BB83" s="94"/>
      <c r="BC83" s="97"/>
      <c r="BD83" s="94"/>
      <c r="BE83" s="97"/>
      <c r="BF83" s="94"/>
      <c r="BG83" s="97"/>
      <c r="BH83" s="94"/>
      <c r="BI83" s="97"/>
      <c r="BJ83" s="94"/>
      <c r="BK83" s="97"/>
      <c r="BL83" s="94"/>
      <c r="BM83" s="97"/>
      <c r="BN83" s="94"/>
      <c r="BO83" s="97"/>
      <c r="BP83" s="94"/>
      <c r="BQ83" s="97"/>
      <c r="BR83" s="122"/>
      <c r="BS83" s="123"/>
      <c r="BT83" s="94"/>
      <c r="BU83" s="97"/>
      <c r="BV83" s="94"/>
      <c r="BW83" s="97"/>
      <c r="BX83" s="94"/>
      <c r="BY83" s="97"/>
      <c r="BZ83" s="94"/>
      <c r="CA83" s="97"/>
      <c r="CB83" s="94"/>
      <c r="CC83" s="97"/>
      <c r="CD83" s="94"/>
      <c r="CE83" s="97"/>
      <c r="CF83" s="122"/>
      <c r="CG83" s="123"/>
      <c r="CH83" s="122"/>
      <c r="CI83" s="123"/>
      <c r="CJ83" s="122"/>
      <c r="CK83" s="123"/>
      <c r="CL83" s="142"/>
      <c r="CM83" s="123"/>
      <c r="CN83" s="94"/>
      <c r="CO83" s="97"/>
    </row>
    <row r="84" spans="1:95" ht="12.75" hidden="1">
      <c r="A84" s="11" t="s">
        <v>10</v>
      </c>
      <c r="B84" s="46" t="s">
        <v>217</v>
      </c>
      <c r="C84" s="63" t="s">
        <v>4</v>
      </c>
      <c r="D84" s="73">
        <v>-363.88</v>
      </c>
      <c r="E84" s="74"/>
      <c r="F84" s="112">
        <v>78.6</v>
      </c>
      <c r="G84" s="113"/>
      <c r="H84" s="112">
        <v>-91.52</v>
      </c>
      <c r="I84" s="113"/>
      <c r="J84" s="73">
        <v>256.033</v>
      </c>
      <c r="K84" s="74"/>
      <c r="L84" s="73">
        <v>225.031</v>
      </c>
      <c r="M84" s="74"/>
      <c r="N84" s="93">
        <v>-232.367</v>
      </c>
      <c r="O84" s="96"/>
      <c r="P84" s="93">
        <v>141.639</v>
      </c>
      <c r="Q84" s="96"/>
      <c r="R84" s="93">
        <v>78.058</v>
      </c>
      <c r="S84" s="96"/>
      <c r="T84" s="93">
        <v>-45.423</v>
      </c>
      <c r="U84" s="96"/>
      <c r="V84" s="122">
        <v>-118.301</v>
      </c>
      <c r="W84" s="123"/>
      <c r="X84" s="122">
        <v>-9.864</v>
      </c>
      <c r="Y84" s="123"/>
      <c r="Z84" s="122">
        <v>-67.682</v>
      </c>
      <c r="AA84" s="123"/>
      <c r="AB84" s="122">
        <v>-10.941</v>
      </c>
      <c r="AC84" s="123"/>
      <c r="AD84" s="114">
        <v>-84.531</v>
      </c>
      <c r="AE84" s="123"/>
      <c r="AF84" s="122">
        <v>-433.449</v>
      </c>
      <c r="AG84" s="123"/>
      <c r="AH84" s="122">
        <v>69.433</v>
      </c>
      <c r="AI84" s="123"/>
      <c r="AJ84" s="122">
        <v>-82.606</v>
      </c>
      <c r="AK84" s="123"/>
      <c r="AL84" s="122">
        <v>-114.567</v>
      </c>
      <c r="AM84" s="123"/>
      <c r="AN84" s="122">
        <v>377.212</v>
      </c>
      <c r="AO84" s="123"/>
      <c r="AP84" s="122">
        <v>301.835</v>
      </c>
      <c r="AQ84" s="123"/>
      <c r="AR84" s="122">
        <v>49.661</v>
      </c>
      <c r="AS84" s="123"/>
      <c r="AT84" s="122">
        <v>-41.651</v>
      </c>
      <c r="AU84" s="123"/>
      <c r="AV84" s="122">
        <v>-185.319</v>
      </c>
      <c r="AW84" s="123"/>
      <c r="AX84" s="122">
        <v>8.566</v>
      </c>
      <c r="AY84" s="123"/>
      <c r="AZ84" s="122">
        <v>88.007</v>
      </c>
      <c r="BA84" s="123"/>
      <c r="BB84" s="122">
        <v>1377.047</v>
      </c>
      <c r="BC84" s="123"/>
      <c r="BD84" s="122">
        <v>524.234</v>
      </c>
      <c r="BE84" s="123"/>
      <c r="BF84" s="122">
        <v>516.172</v>
      </c>
      <c r="BG84" s="123"/>
      <c r="BH84" s="122">
        <v>814.258</v>
      </c>
      <c r="BI84" s="123"/>
      <c r="BJ84" s="122">
        <v>622.945</v>
      </c>
      <c r="BK84" s="123"/>
      <c r="BL84" s="122">
        <v>300.251</v>
      </c>
      <c r="BM84" s="123"/>
      <c r="BN84" s="122">
        <v>285.671</v>
      </c>
      <c r="BO84" s="123"/>
      <c r="BP84" s="122">
        <v>-137.441</v>
      </c>
      <c r="BQ84" s="123"/>
      <c r="BR84" s="122">
        <v>49.479</v>
      </c>
      <c r="BS84" s="123"/>
      <c r="BT84" s="122">
        <v>815.592</v>
      </c>
      <c r="BU84" s="123"/>
      <c r="BV84" s="122">
        <v>833.924</v>
      </c>
      <c r="BW84" s="123"/>
      <c r="BX84" s="122">
        <v>37.549</v>
      </c>
      <c r="BY84" s="123"/>
      <c r="BZ84" s="122">
        <v>-70.318</v>
      </c>
      <c r="CA84" s="123"/>
      <c r="CB84" s="122">
        <v>119.042</v>
      </c>
      <c r="CC84" s="123"/>
      <c r="CD84" s="122">
        <v>823.954</v>
      </c>
      <c r="CE84" s="123"/>
      <c r="CF84" s="122">
        <v>129.961</v>
      </c>
      <c r="CG84" s="123"/>
      <c r="CH84" s="122">
        <v>136.248</v>
      </c>
      <c r="CI84" s="123"/>
      <c r="CJ84" s="122">
        <v>157.777</v>
      </c>
      <c r="CK84" s="123"/>
      <c r="CL84" s="142">
        <v>154.778</v>
      </c>
      <c r="CM84" s="123"/>
      <c r="CN84" s="122">
        <v>163.872</v>
      </c>
      <c r="CO84" s="123"/>
      <c r="CQ84" s="12"/>
    </row>
    <row r="85" spans="1:95" ht="21" customHeight="1" hidden="1">
      <c r="A85" s="11" t="s">
        <v>11</v>
      </c>
      <c r="B85" s="46" t="s">
        <v>425</v>
      </c>
      <c r="C85" s="63" t="s">
        <v>4</v>
      </c>
      <c r="D85" s="73">
        <v>115.187</v>
      </c>
      <c r="E85" s="74"/>
      <c r="F85" s="73">
        <v>159.224</v>
      </c>
      <c r="G85" s="74"/>
      <c r="H85" s="73">
        <v>96.696</v>
      </c>
      <c r="I85" s="74"/>
      <c r="J85" s="73">
        <v>80.634</v>
      </c>
      <c r="K85" s="74"/>
      <c r="L85" s="73">
        <v>102.138</v>
      </c>
      <c r="M85" s="74"/>
      <c r="N85" s="93">
        <v>76.741</v>
      </c>
      <c r="O85" s="96"/>
      <c r="P85" s="93">
        <v>143.952</v>
      </c>
      <c r="Q85" s="96"/>
      <c r="R85" s="93">
        <v>204.85</v>
      </c>
      <c r="S85" s="96"/>
      <c r="T85" s="93">
        <v>207.351</v>
      </c>
      <c r="U85" s="96"/>
      <c r="V85" s="122">
        <v>53.017</v>
      </c>
      <c r="W85" s="123"/>
      <c r="X85" s="122">
        <v>204.626</v>
      </c>
      <c r="Y85" s="123"/>
      <c r="Z85" s="122">
        <v>64.418</v>
      </c>
      <c r="AA85" s="123"/>
      <c r="AB85" s="122">
        <v>61.672</v>
      </c>
      <c r="AC85" s="123"/>
      <c r="AD85" s="114">
        <v>49.517</v>
      </c>
      <c r="AE85" s="123"/>
      <c r="AF85" s="122">
        <v>137.576</v>
      </c>
      <c r="AG85" s="123"/>
      <c r="AH85" s="122">
        <v>63.226</v>
      </c>
      <c r="AI85" s="123"/>
      <c r="AJ85" s="122">
        <v>68.461</v>
      </c>
      <c r="AK85" s="123"/>
      <c r="AL85" s="122">
        <v>79.058</v>
      </c>
      <c r="AM85" s="123"/>
      <c r="AN85" s="122">
        <v>220.787</v>
      </c>
      <c r="AO85" s="123"/>
      <c r="AP85" s="122">
        <v>130.573</v>
      </c>
      <c r="AQ85" s="123"/>
      <c r="AR85" s="122">
        <v>61.312</v>
      </c>
      <c r="AS85" s="123"/>
      <c r="AT85" s="122">
        <v>67.158</v>
      </c>
      <c r="AU85" s="123"/>
      <c r="AV85" s="122">
        <v>86.939</v>
      </c>
      <c r="AW85" s="123"/>
      <c r="AX85" s="122">
        <v>67.919</v>
      </c>
      <c r="AY85" s="123"/>
      <c r="AZ85" s="122">
        <v>98.523</v>
      </c>
      <c r="BA85" s="123"/>
      <c r="BB85" s="122">
        <v>558.427</v>
      </c>
      <c r="BC85" s="123"/>
      <c r="BD85" s="122">
        <v>264.85</v>
      </c>
      <c r="BE85" s="123"/>
      <c r="BF85" s="122">
        <v>265.907</v>
      </c>
      <c r="BG85" s="123"/>
      <c r="BH85" s="122">
        <v>263.792</v>
      </c>
      <c r="BI85" s="123"/>
      <c r="BJ85" s="122">
        <v>267.436</v>
      </c>
      <c r="BK85" s="123"/>
      <c r="BL85" s="122">
        <v>204.986</v>
      </c>
      <c r="BM85" s="123"/>
      <c r="BN85" s="122">
        <v>116.875</v>
      </c>
      <c r="BO85" s="123"/>
      <c r="BP85" s="122">
        <v>135.958</v>
      </c>
      <c r="BQ85" s="123"/>
      <c r="BR85" s="122">
        <v>204.038</v>
      </c>
      <c r="BS85" s="123"/>
      <c r="BT85" s="122">
        <v>268.984</v>
      </c>
      <c r="BU85" s="123"/>
      <c r="BV85" s="122">
        <v>310.634</v>
      </c>
      <c r="BW85" s="123"/>
      <c r="BX85" s="122">
        <v>315.977</v>
      </c>
      <c r="BY85" s="123"/>
      <c r="BZ85" s="122">
        <v>173.814</v>
      </c>
      <c r="CA85" s="123"/>
      <c r="CB85" s="122">
        <v>73.306</v>
      </c>
      <c r="CC85" s="123"/>
      <c r="CD85" s="122">
        <v>492.769</v>
      </c>
      <c r="CE85" s="123"/>
      <c r="CF85" s="122">
        <v>73.503</v>
      </c>
      <c r="CG85" s="123"/>
      <c r="CH85" s="122">
        <v>80.481</v>
      </c>
      <c r="CI85" s="123"/>
      <c r="CJ85" s="122">
        <v>78.608</v>
      </c>
      <c r="CK85" s="123"/>
      <c r="CL85" s="142">
        <v>70.405</v>
      </c>
      <c r="CM85" s="123"/>
      <c r="CN85" s="122">
        <v>73.587</v>
      </c>
      <c r="CO85" s="123"/>
      <c r="CQ85" s="12"/>
    </row>
    <row r="86" spans="1:94" ht="12.75" hidden="1">
      <c r="A86" s="48" t="s">
        <v>12</v>
      </c>
      <c r="B86" s="49" t="s">
        <v>32</v>
      </c>
      <c r="C86" s="22" t="s">
        <v>4</v>
      </c>
      <c r="D86" s="75">
        <f aca="true" t="shared" si="2" ref="D86:AH86">SUM(D84:D85)</f>
        <v>-248.69299999999998</v>
      </c>
      <c r="E86" s="76"/>
      <c r="F86" s="75">
        <f t="shared" si="2"/>
        <v>237.82399999999998</v>
      </c>
      <c r="G86" s="76"/>
      <c r="H86" s="75">
        <f t="shared" si="2"/>
        <v>5.176000000000002</v>
      </c>
      <c r="I86" s="76"/>
      <c r="J86" s="75">
        <f t="shared" si="2"/>
        <v>336.66700000000003</v>
      </c>
      <c r="K86" s="76"/>
      <c r="L86" s="75">
        <f t="shared" si="2"/>
        <v>327.169</v>
      </c>
      <c r="M86" s="76"/>
      <c r="N86" s="75">
        <f t="shared" si="2"/>
        <v>-155.62599999999998</v>
      </c>
      <c r="O86" s="76"/>
      <c r="P86" s="75">
        <f t="shared" si="2"/>
        <v>285.591</v>
      </c>
      <c r="Q86" s="76"/>
      <c r="R86" s="75">
        <f t="shared" si="2"/>
        <v>282.908</v>
      </c>
      <c r="S86" s="76"/>
      <c r="T86" s="75">
        <f t="shared" si="2"/>
        <v>161.928</v>
      </c>
      <c r="U86" s="76"/>
      <c r="V86" s="75">
        <f t="shared" si="2"/>
        <v>-65.28399999999999</v>
      </c>
      <c r="W86" s="76"/>
      <c r="X86" s="75">
        <f t="shared" si="2"/>
        <v>194.762</v>
      </c>
      <c r="Y86" s="76"/>
      <c r="Z86" s="75">
        <f t="shared" si="2"/>
        <v>-3.263999999999996</v>
      </c>
      <c r="AA86" s="76"/>
      <c r="AB86" s="75">
        <f t="shared" si="2"/>
        <v>50.730999999999995</v>
      </c>
      <c r="AC86" s="124"/>
      <c r="AD86" s="54">
        <f t="shared" si="2"/>
        <v>-35.014</v>
      </c>
      <c r="AE86" s="76"/>
      <c r="AF86" s="75">
        <f t="shared" si="2"/>
        <v>-295.87300000000005</v>
      </c>
      <c r="AG86" s="76"/>
      <c r="AH86" s="75">
        <f t="shared" si="2"/>
        <v>132.659</v>
      </c>
      <c r="AI86" s="76"/>
      <c r="AJ86" s="75">
        <f aca="true" t="shared" si="3" ref="AJ86:BN86">SUM(AJ84:AJ85)</f>
        <v>-14.144999999999996</v>
      </c>
      <c r="AK86" s="76"/>
      <c r="AL86" s="75">
        <f t="shared" si="3"/>
        <v>-35.508999999999986</v>
      </c>
      <c r="AM86" s="76"/>
      <c r="AN86" s="75">
        <f t="shared" si="3"/>
        <v>597.999</v>
      </c>
      <c r="AO86" s="76"/>
      <c r="AP86" s="75">
        <f t="shared" si="3"/>
        <v>432.408</v>
      </c>
      <c r="AQ86" s="76"/>
      <c r="AR86" s="75">
        <f t="shared" si="3"/>
        <v>110.973</v>
      </c>
      <c r="AS86" s="76"/>
      <c r="AT86" s="75">
        <f t="shared" si="3"/>
        <v>25.506999999999998</v>
      </c>
      <c r="AU86" s="76"/>
      <c r="AV86" s="75">
        <f t="shared" si="3"/>
        <v>-98.38</v>
      </c>
      <c r="AW86" s="76"/>
      <c r="AX86" s="75">
        <f t="shared" si="3"/>
        <v>76.485</v>
      </c>
      <c r="AY86" s="76"/>
      <c r="AZ86" s="75">
        <f t="shared" si="3"/>
        <v>186.53</v>
      </c>
      <c r="BA86" s="76"/>
      <c r="BB86" s="75">
        <f t="shared" si="3"/>
        <v>1935.4740000000002</v>
      </c>
      <c r="BC86" s="76"/>
      <c r="BD86" s="75">
        <f t="shared" si="3"/>
        <v>789.0840000000001</v>
      </c>
      <c r="BE86" s="76"/>
      <c r="BF86" s="75">
        <f t="shared" si="3"/>
        <v>782.079</v>
      </c>
      <c r="BG86" s="76"/>
      <c r="BH86" s="75">
        <f t="shared" si="3"/>
        <v>1078.05</v>
      </c>
      <c r="BI86" s="76"/>
      <c r="BJ86" s="75">
        <f t="shared" si="3"/>
        <v>890.3810000000001</v>
      </c>
      <c r="BK86" s="76"/>
      <c r="BL86" s="75">
        <f t="shared" si="3"/>
        <v>505.23699999999997</v>
      </c>
      <c r="BM86" s="76"/>
      <c r="BN86" s="75">
        <f t="shared" si="3"/>
        <v>402.546</v>
      </c>
      <c r="BO86" s="76"/>
      <c r="BP86" s="75">
        <f aca="true" t="shared" si="4" ref="BP86:CN86">SUM(BP84:BP85)</f>
        <v>-1.483000000000004</v>
      </c>
      <c r="BQ86" s="76"/>
      <c r="BR86" s="75">
        <f t="shared" si="4"/>
        <v>253.517</v>
      </c>
      <c r="BS86" s="76"/>
      <c r="BT86" s="75">
        <f t="shared" si="4"/>
        <v>1084.576</v>
      </c>
      <c r="BU86" s="76"/>
      <c r="BV86" s="75">
        <f t="shared" si="4"/>
        <v>1144.558</v>
      </c>
      <c r="BW86" s="76"/>
      <c r="BX86" s="75">
        <f t="shared" si="4"/>
        <v>353.52599999999995</v>
      </c>
      <c r="BY86" s="76"/>
      <c r="BZ86" s="75">
        <f t="shared" si="4"/>
        <v>103.496</v>
      </c>
      <c r="CA86" s="76"/>
      <c r="CB86" s="75">
        <f t="shared" si="4"/>
        <v>192.348</v>
      </c>
      <c r="CC86" s="76"/>
      <c r="CD86" s="75">
        <f t="shared" si="4"/>
        <v>1316.723</v>
      </c>
      <c r="CE86" s="76"/>
      <c r="CF86" s="75">
        <f t="shared" si="4"/>
        <v>203.464</v>
      </c>
      <c r="CG86" s="76"/>
      <c r="CH86" s="75">
        <f t="shared" si="4"/>
        <v>216.72899999999998</v>
      </c>
      <c r="CI86" s="76"/>
      <c r="CJ86" s="75">
        <f t="shared" si="4"/>
        <v>236.385</v>
      </c>
      <c r="CK86" s="76"/>
      <c r="CL86" s="143">
        <f t="shared" si="4"/>
        <v>225.183</v>
      </c>
      <c r="CM86" s="76"/>
      <c r="CN86" s="75">
        <f t="shared" si="4"/>
        <v>237.459</v>
      </c>
      <c r="CO86" s="76"/>
      <c r="CP86" s="26"/>
    </row>
    <row r="87" spans="1:94" ht="12.75" hidden="1">
      <c r="A87" s="48"/>
      <c r="B87" s="49" t="s">
        <v>432</v>
      </c>
      <c r="C87" s="22" t="s">
        <v>4</v>
      </c>
      <c r="D87" s="75">
        <v>12.799</v>
      </c>
      <c r="E87" s="76"/>
      <c r="F87" s="75">
        <v>17.692</v>
      </c>
      <c r="G87" s="76"/>
      <c r="H87" s="75">
        <v>10.744</v>
      </c>
      <c r="I87" s="76"/>
      <c r="J87" s="75">
        <v>8.959</v>
      </c>
      <c r="K87" s="76"/>
      <c r="L87" s="75">
        <v>11.349</v>
      </c>
      <c r="M87" s="76"/>
      <c r="N87" s="75">
        <v>8.527</v>
      </c>
      <c r="O87" s="76"/>
      <c r="P87" s="75">
        <v>15.995</v>
      </c>
      <c r="Q87" s="76"/>
      <c r="R87" s="75">
        <v>22.761</v>
      </c>
      <c r="S87" s="76"/>
      <c r="T87" s="75">
        <v>23.039</v>
      </c>
      <c r="U87" s="115"/>
      <c r="V87" s="75">
        <v>5.891</v>
      </c>
      <c r="W87" s="76"/>
      <c r="X87" s="75">
        <v>22.736</v>
      </c>
      <c r="Y87" s="76"/>
      <c r="Z87" s="75">
        <v>7.158</v>
      </c>
      <c r="AA87" s="76"/>
      <c r="AB87" s="75">
        <v>6.852</v>
      </c>
      <c r="AC87" s="125"/>
      <c r="AD87" s="54">
        <v>5.502</v>
      </c>
      <c r="AE87" s="76"/>
      <c r="AF87" s="75">
        <v>15.286</v>
      </c>
      <c r="AG87" s="76"/>
      <c r="AH87" s="75">
        <v>7.025</v>
      </c>
      <c r="AI87" s="76"/>
      <c r="AJ87" s="75">
        <v>7.607</v>
      </c>
      <c r="AK87" s="76"/>
      <c r="AL87" s="75">
        <v>8.784</v>
      </c>
      <c r="AM87" s="76"/>
      <c r="AN87" s="75">
        <v>24.532</v>
      </c>
      <c r="AO87" s="76"/>
      <c r="AP87" s="75">
        <v>14.508</v>
      </c>
      <c r="AQ87" s="76"/>
      <c r="AR87" s="75">
        <v>6.812</v>
      </c>
      <c r="AS87" s="76"/>
      <c r="AT87" s="75">
        <v>7.462</v>
      </c>
      <c r="AU87" s="76"/>
      <c r="AV87" s="75">
        <v>9.66</v>
      </c>
      <c r="AW87" s="76"/>
      <c r="AX87" s="75">
        <v>7.546</v>
      </c>
      <c r="AY87" s="76"/>
      <c r="AZ87" s="81">
        <v>10.947</v>
      </c>
      <c r="BA87" s="76"/>
      <c r="BB87" s="75">
        <v>62.047</v>
      </c>
      <c r="BC87" s="76"/>
      <c r="BD87" s="134">
        <v>29.428</v>
      </c>
      <c r="BE87" s="115"/>
      <c r="BF87" s="134">
        <v>29.545</v>
      </c>
      <c r="BG87" s="115"/>
      <c r="BH87" s="134">
        <v>29.31</v>
      </c>
      <c r="BI87" s="115"/>
      <c r="BJ87" s="134">
        <v>29.715</v>
      </c>
      <c r="BK87" s="115"/>
      <c r="BL87" s="134">
        <v>22.776</v>
      </c>
      <c r="BM87" s="115"/>
      <c r="BN87" s="134">
        <v>12.986</v>
      </c>
      <c r="BO87" s="115"/>
      <c r="BP87" s="134">
        <v>15.106</v>
      </c>
      <c r="BQ87" s="115"/>
      <c r="BR87" s="134">
        <v>22.671</v>
      </c>
      <c r="BS87" s="115"/>
      <c r="BT87" s="134">
        <v>29.887</v>
      </c>
      <c r="BU87" s="115"/>
      <c r="BV87" s="134">
        <v>34.515</v>
      </c>
      <c r="BW87" s="115"/>
      <c r="BX87" s="134">
        <v>35.109</v>
      </c>
      <c r="BY87" s="115"/>
      <c r="BZ87" s="134">
        <v>19.313</v>
      </c>
      <c r="CA87" s="115"/>
      <c r="CB87" s="134">
        <v>8.145</v>
      </c>
      <c r="CC87" s="115"/>
      <c r="CD87" s="134">
        <v>54.752</v>
      </c>
      <c r="CE87" s="115"/>
      <c r="CF87" s="134">
        <v>8.167</v>
      </c>
      <c r="CG87" s="115"/>
      <c r="CH87" s="134">
        <v>8.942</v>
      </c>
      <c r="CI87" s="115"/>
      <c r="CJ87" s="134">
        <v>8.734</v>
      </c>
      <c r="CK87" s="115"/>
      <c r="CL87" s="144">
        <v>7.823</v>
      </c>
      <c r="CM87" s="115"/>
      <c r="CN87" s="75">
        <v>8.176</v>
      </c>
      <c r="CO87" s="76"/>
      <c r="CP87" s="34"/>
    </row>
    <row r="88" spans="1:93" ht="12.75" hidden="1">
      <c r="A88" s="50"/>
      <c r="B88" s="47" t="s">
        <v>1</v>
      </c>
      <c r="C88" s="64"/>
      <c r="D88" s="77"/>
      <c r="E88" s="78"/>
      <c r="F88" s="87"/>
      <c r="G88" s="88"/>
      <c r="H88" s="87"/>
      <c r="I88" s="88"/>
      <c r="J88" s="87"/>
      <c r="K88" s="88"/>
      <c r="L88" s="94"/>
      <c r="M88" s="97"/>
      <c r="N88" s="93"/>
      <c r="O88" s="96"/>
      <c r="P88" s="94"/>
      <c r="Q88" s="97"/>
      <c r="R88" s="94"/>
      <c r="S88" s="97"/>
      <c r="T88" s="94"/>
      <c r="U88" s="116"/>
      <c r="V88" s="94"/>
      <c r="W88" s="97"/>
      <c r="X88" s="94"/>
      <c r="Y88" s="97"/>
      <c r="Z88" s="94"/>
      <c r="AA88" s="97"/>
      <c r="AB88" s="94"/>
      <c r="AC88" s="97"/>
      <c r="AD88" s="92"/>
      <c r="AE88" s="97"/>
      <c r="AF88" s="94"/>
      <c r="AG88" s="97"/>
      <c r="AH88" s="122"/>
      <c r="AI88" s="123"/>
      <c r="AJ88" s="94"/>
      <c r="AK88" s="97"/>
      <c r="AL88" s="94"/>
      <c r="AM88" s="97"/>
      <c r="AN88" s="94"/>
      <c r="AO88" s="97"/>
      <c r="AP88" s="94"/>
      <c r="AQ88" s="97"/>
      <c r="AR88" s="94"/>
      <c r="AS88" s="97"/>
      <c r="AT88" s="94"/>
      <c r="AU88" s="97"/>
      <c r="AV88" s="94"/>
      <c r="AW88" s="126"/>
      <c r="AX88" s="132"/>
      <c r="AY88" s="126"/>
      <c r="AZ88" s="132"/>
      <c r="BA88" s="126"/>
      <c r="BB88" s="133"/>
      <c r="BC88" s="116"/>
      <c r="BD88" s="133"/>
      <c r="BE88" s="116"/>
      <c r="BF88" s="133"/>
      <c r="BG88" s="116"/>
      <c r="BH88" s="133"/>
      <c r="BI88" s="116"/>
      <c r="BJ88" s="133"/>
      <c r="BK88" s="116"/>
      <c r="BL88" s="133"/>
      <c r="BM88" s="116"/>
      <c r="BN88" s="133"/>
      <c r="BO88" s="116"/>
      <c r="BP88" s="133"/>
      <c r="BQ88" s="116"/>
      <c r="BR88" s="136"/>
      <c r="BS88" s="137"/>
      <c r="BT88" s="133"/>
      <c r="BU88" s="116"/>
      <c r="BV88" s="133"/>
      <c r="BW88" s="116"/>
      <c r="BX88" s="133"/>
      <c r="BY88" s="116"/>
      <c r="BZ88" s="133"/>
      <c r="CA88" s="116"/>
      <c r="CB88" s="133"/>
      <c r="CC88" s="116"/>
      <c r="CD88" s="133"/>
      <c r="CE88" s="116"/>
      <c r="CF88" s="136"/>
      <c r="CG88" s="137"/>
      <c r="CH88" s="136"/>
      <c r="CI88" s="137"/>
      <c r="CJ88" s="136"/>
      <c r="CK88" s="137"/>
      <c r="CL88" s="145"/>
      <c r="CM88" s="137"/>
      <c r="CN88" s="94"/>
      <c r="CO88" s="97"/>
    </row>
    <row r="89" spans="1:93" ht="25.5" hidden="1">
      <c r="A89" s="38" t="s">
        <v>27</v>
      </c>
      <c r="B89" s="1" t="s">
        <v>146</v>
      </c>
      <c r="C89" s="65" t="s">
        <v>147</v>
      </c>
      <c r="D89" s="79">
        <v>0</v>
      </c>
      <c r="E89" s="98">
        <v>24</v>
      </c>
      <c r="F89" s="79">
        <v>0</v>
      </c>
      <c r="G89" s="80">
        <v>22</v>
      </c>
      <c r="H89" s="79">
        <v>0</v>
      </c>
      <c r="I89" s="80">
        <v>0</v>
      </c>
      <c r="J89" s="79">
        <v>0</v>
      </c>
      <c r="K89" s="80">
        <v>0</v>
      </c>
      <c r="L89" s="79">
        <v>0</v>
      </c>
      <c r="M89" s="98">
        <v>15</v>
      </c>
      <c r="N89" s="79">
        <v>0</v>
      </c>
      <c r="O89" s="98">
        <v>94</v>
      </c>
      <c r="P89" s="79">
        <v>15</v>
      </c>
      <c r="Q89" s="80">
        <v>16</v>
      </c>
      <c r="R89" s="79">
        <v>0</v>
      </c>
      <c r="S89" s="80">
        <v>0</v>
      </c>
      <c r="T89" s="79">
        <v>0</v>
      </c>
      <c r="U89" s="80">
        <v>0</v>
      </c>
      <c r="V89" s="79">
        <v>0</v>
      </c>
      <c r="W89" s="80">
        <v>0</v>
      </c>
      <c r="X89" s="79">
        <v>0</v>
      </c>
      <c r="Y89" s="80">
        <v>0</v>
      </c>
      <c r="Z89" s="79">
        <v>0</v>
      </c>
      <c r="AA89" s="80">
        <v>0</v>
      </c>
      <c r="AB89" s="79">
        <v>0</v>
      </c>
      <c r="AC89" s="80">
        <v>56</v>
      </c>
      <c r="AD89" s="37">
        <v>0</v>
      </c>
      <c r="AE89" s="80">
        <v>0</v>
      </c>
      <c r="AF89" s="79">
        <v>15</v>
      </c>
      <c r="AG89" s="80">
        <v>60</v>
      </c>
      <c r="AH89" s="79">
        <v>0</v>
      </c>
      <c r="AI89" s="80">
        <v>0</v>
      </c>
      <c r="AJ89" s="79">
        <v>0</v>
      </c>
      <c r="AK89" s="98">
        <v>20</v>
      </c>
      <c r="AL89" s="79">
        <v>0</v>
      </c>
      <c r="AM89" s="80">
        <v>0</v>
      </c>
      <c r="AN89" s="79">
        <v>0</v>
      </c>
      <c r="AO89" s="80">
        <v>0</v>
      </c>
      <c r="AP89" s="79">
        <v>0</v>
      </c>
      <c r="AQ89" s="98">
        <v>0</v>
      </c>
      <c r="AR89" s="79">
        <v>0</v>
      </c>
      <c r="AS89" s="98">
        <v>0</v>
      </c>
      <c r="AT89" s="130">
        <v>10</v>
      </c>
      <c r="AU89" s="131">
        <v>15</v>
      </c>
      <c r="AV89" s="79">
        <v>0</v>
      </c>
      <c r="AW89" s="80">
        <v>0</v>
      </c>
      <c r="AX89" s="79">
        <v>10</v>
      </c>
      <c r="AY89" s="80">
        <v>54</v>
      </c>
      <c r="AZ89" s="79">
        <v>0</v>
      </c>
      <c r="BA89" s="80">
        <v>0</v>
      </c>
      <c r="BB89" s="79">
        <v>0</v>
      </c>
      <c r="BC89" s="80">
        <v>0</v>
      </c>
      <c r="BD89" s="79">
        <v>0</v>
      </c>
      <c r="BE89" s="80">
        <v>0</v>
      </c>
      <c r="BF89" s="79">
        <v>0</v>
      </c>
      <c r="BG89" s="80">
        <v>0</v>
      </c>
      <c r="BH89" s="79">
        <v>0</v>
      </c>
      <c r="BI89" s="80">
        <v>0</v>
      </c>
      <c r="BJ89" s="79">
        <v>0</v>
      </c>
      <c r="BK89" s="80">
        <v>0</v>
      </c>
      <c r="BL89" s="79">
        <v>0</v>
      </c>
      <c r="BM89" s="80">
        <v>0</v>
      </c>
      <c r="BN89" s="79">
        <v>0</v>
      </c>
      <c r="BO89" s="80">
        <v>0</v>
      </c>
      <c r="BP89" s="79">
        <v>0</v>
      </c>
      <c r="BQ89" s="80">
        <v>0</v>
      </c>
      <c r="BR89" s="79">
        <v>0</v>
      </c>
      <c r="BS89" s="80">
        <v>0</v>
      </c>
      <c r="BT89" s="79">
        <v>0</v>
      </c>
      <c r="BU89" s="80">
        <v>0</v>
      </c>
      <c r="BV89" s="79">
        <v>0</v>
      </c>
      <c r="BW89" s="80">
        <v>0</v>
      </c>
      <c r="BX89" s="84" t="s">
        <v>417</v>
      </c>
      <c r="BY89" s="80">
        <v>94</v>
      </c>
      <c r="BZ89" s="79">
        <v>0</v>
      </c>
      <c r="CA89" s="80">
        <v>0</v>
      </c>
      <c r="CB89" s="79">
        <v>0</v>
      </c>
      <c r="CC89" s="80">
        <v>0</v>
      </c>
      <c r="CD89" s="79">
        <v>0</v>
      </c>
      <c r="CE89" s="80">
        <v>0</v>
      </c>
      <c r="CF89" s="79">
        <v>0</v>
      </c>
      <c r="CG89" s="80">
        <v>0</v>
      </c>
      <c r="CH89" s="79">
        <v>0</v>
      </c>
      <c r="CI89" s="80">
        <v>0</v>
      </c>
      <c r="CJ89" s="79">
        <v>0</v>
      </c>
      <c r="CK89" s="80">
        <v>0</v>
      </c>
      <c r="CL89" s="90">
        <v>0</v>
      </c>
      <c r="CM89" s="80">
        <v>0</v>
      </c>
      <c r="CN89" s="79">
        <v>0</v>
      </c>
      <c r="CO89" s="80">
        <v>0</v>
      </c>
    </row>
    <row r="90" spans="1:93" ht="12.75" hidden="1">
      <c r="A90" s="39"/>
      <c r="B90" s="2"/>
      <c r="C90" s="66" t="s">
        <v>148</v>
      </c>
      <c r="D90" s="79">
        <v>0</v>
      </c>
      <c r="E90" s="82">
        <v>5.06</v>
      </c>
      <c r="F90" s="79">
        <v>0</v>
      </c>
      <c r="G90" s="82">
        <v>4.869</v>
      </c>
      <c r="H90" s="79">
        <v>0</v>
      </c>
      <c r="I90" s="80">
        <v>0</v>
      </c>
      <c r="J90" s="79">
        <v>0</v>
      </c>
      <c r="K90" s="80">
        <v>0</v>
      </c>
      <c r="L90" s="79">
        <v>0</v>
      </c>
      <c r="M90" s="82">
        <v>3.362</v>
      </c>
      <c r="N90" s="79">
        <v>0</v>
      </c>
      <c r="O90" s="82">
        <v>68.21</v>
      </c>
      <c r="P90" s="81">
        <v>5.8</v>
      </c>
      <c r="Q90" s="176">
        <v>20.155</v>
      </c>
      <c r="R90" s="79">
        <v>0</v>
      </c>
      <c r="S90" s="80">
        <v>0</v>
      </c>
      <c r="T90" s="79">
        <v>0</v>
      </c>
      <c r="U90" s="80">
        <v>0</v>
      </c>
      <c r="V90" s="79">
        <v>0</v>
      </c>
      <c r="W90" s="80">
        <v>0</v>
      </c>
      <c r="X90" s="79">
        <v>0</v>
      </c>
      <c r="Y90" s="80">
        <v>0</v>
      </c>
      <c r="Z90" s="79">
        <v>0</v>
      </c>
      <c r="AA90" s="80">
        <v>0</v>
      </c>
      <c r="AB90" s="79">
        <v>0</v>
      </c>
      <c r="AC90" s="82">
        <v>83.72</v>
      </c>
      <c r="AD90" s="37">
        <v>0</v>
      </c>
      <c r="AE90" s="80">
        <v>0</v>
      </c>
      <c r="AF90" s="95">
        <v>5.8</v>
      </c>
      <c r="AG90" s="82">
        <v>13.148</v>
      </c>
      <c r="AH90" s="79">
        <v>0</v>
      </c>
      <c r="AI90" s="80">
        <v>0</v>
      </c>
      <c r="AJ90" s="79">
        <v>0</v>
      </c>
      <c r="AK90" s="82">
        <v>4.196</v>
      </c>
      <c r="AL90" s="79">
        <v>0</v>
      </c>
      <c r="AM90" s="80">
        <v>0</v>
      </c>
      <c r="AN90" s="79">
        <v>0</v>
      </c>
      <c r="AO90" s="80">
        <v>0</v>
      </c>
      <c r="AP90" s="79">
        <v>0</v>
      </c>
      <c r="AQ90" s="82">
        <v>0</v>
      </c>
      <c r="AR90" s="79">
        <v>0</v>
      </c>
      <c r="AS90" s="82">
        <v>0</v>
      </c>
      <c r="AT90" s="95">
        <v>2.332</v>
      </c>
      <c r="AU90" s="82">
        <v>3.774</v>
      </c>
      <c r="AV90" s="79">
        <v>0</v>
      </c>
      <c r="AW90" s="80">
        <v>0</v>
      </c>
      <c r="AX90" s="95">
        <v>2.332</v>
      </c>
      <c r="AY90" s="82">
        <v>12.095</v>
      </c>
      <c r="AZ90" s="79">
        <v>0</v>
      </c>
      <c r="BA90" s="80">
        <v>0</v>
      </c>
      <c r="BB90" s="79">
        <v>0</v>
      </c>
      <c r="BC90" s="80">
        <v>0</v>
      </c>
      <c r="BD90" s="79">
        <v>0</v>
      </c>
      <c r="BE90" s="80">
        <v>0</v>
      </c>
      <c r="BF90" s="79">
        <v>0</v>
      </c>
      <c r="BG90" s="80">
        <v>0</v>
      </c>
      <c r="BH90" s="79">
        <v>0</v>
      </c>
      <c r="BI90" s="80">
        <v>0</v>
      </c>
      <c r="BJ90" s="79">
        <v>0</v>
      </c>
      <c r="BK90" s="80">
        <v>0</v>
      </c>
      <c r="BL90" s="79">
        <v>0</v>
      </c>
      <c r="BM90" s="80">
        <v>0</v>
      </c>
      <c r="BN90" s="79">
        <v>0</v>
      </c>
      <c r="BO90" s="80">
        <v>0</v>
      </c>
      <c r="BP90" s="79">
        <v>0</v>
      </c>
      <c r="BQ90" s="80">
        <v>0</v>
      </c>
      <c r="BR90" s="79">
        <v>0</v>
      </c>
      <c r="BS90" s="80">
        <v>0</v>
      </c>
      <c r="BT90" s="79">
        <v>0</v>
      </c>
      <c r="BU90" s="80">
        <v>0</v>
      </c>
      <c r="BV90" s="79">
        <v>0</v>
      </c>
      <c r="BW90" s="106">
        <v>0</v>
      </c>
      <c r="BX90" s="138">
        <v>72</v>
      </c>
      <c r="BY90" s="139">
        <v>71.82</v>
      </c>
      <c r="BZ90" s="79">
        <v>0</v>
      </c>
      <c r="CA90" s="80">
        <v>0</v>
      </c>
      <c r="CB90" s="79">
        <v>0</v>
      </c>
      <c r="CC90" s="80">
        <v>0</v>
      </c>
      <c r="CD90" s="79">
        <v>0</v>
      </c>
      <c r="CE90" s="80">
        <v>0</v>
      </c>
      <c r="CF90" s="79">
        <v>0</v>
      </c>
      <c r="CG90" s="80">
        <v>0</v>
      </c>
      <c r="CH90" s="79">
        <v>0</v>
      </c>
      <c r="CI90" s="80">
        <v>0</v>
      </c>
      <c r="CJ90" s="79">
        <v>0</v>
      </c>
      <c r="CK90" s="80">
        <v>0</v>
      </c>
      <c r="CL90" s="90">
        <v>0</v>
      </c>
      <c r="CM90" s="80">
        <v>0</v>
      </c>
      <c r="CN90" s="79">
        <v>0</v>
      </c>
      <c r="CO90" s="80">
        <v>0</v>
      </c>
    </row>
    <row r="91" spans="1:93" ht="12.75" hidden="1">
      <c r="A91" s="38" t="s">
        <v>8</v>
      </c>
      <c r="B91" s="1" t="s">
        <v>211</v>
      </c>
      <c r="C91" s="65" t="s">
        <v>5</v>
      </c>
      <c r="D91" s="79">
        <v>0</v>
      </c>
      <c r="E91" s="80">
        <v>0</v>
      </c>
      <c r="F91" s="79">
        <v>0</v>
      </c>
      <c r="G91" s="80">
        <v>0</v>
      </c>
      <c r="H91" s="79">
        <v>0</v>
      </c>
      <c r="I91" s="80">
        <v>0</v>
      </c>
      <c r="J91" s="79">
        <v>0</v>
      </c>
      <c r="K91" s="80">
        <v>0</v>
      </c>
      <c r="L91" s="79">
        <v>0</v>
      </c>
      <c r="M91" s="80">
        <v>0</v>
      </c>
      <c r="N91" s="79">
        <v>0</v>
      </c>
      <c r="O91" s="80">
        <v>0</v>
      </c>
      <c r="P91" s="79">
        <v>0</v>
      </c>
      <c r="Q91" s="80">
        <v>0</v>
      </c>
      <c r="R91" s="79">
        <v>0</v>
      </c>
      <c r="S91" s="80">
        <v>22</v>
      </c>
      <c r="T91" s="79">
        <v>0</v>
      </c>
      <c r="U91" s="80">
        <v>6</v>
      </c>
      <c r="V91" s="79">
        <v>0</v>
      </c>
      <c r="W91" s="80">
        <v>0</v>
      </c>
      <c r="X91" s="79">
        <v>0</v>
      </c>
      <c r="Y91" s="80">
        <v>10</v>
      </c>
      <c r="Z91" s="79">
        <v>0</v>
      </c>
      <c r="AA91" s="80">
        <v>0</v>
      </c>
      <c r="AB91" s="79">
        <v>0</v>
      </c>
      <c r="AC91" s="80">
        <v>0</v>
      </c>
      <c r="AD91" s="37">
        <v>0</v>
      </c>
      <c r="AE91" s="80">
        <v>0</v>
      </c>
      <c r="AF91" s="79">
        <v>0</v>
      </c>
      <c r="AG91" s="80">
        <v>0</v>
      </c>
      <c r="AH91" s="79">
        <v>0</v>
      </c>
      <c r="AI91" s="80">
        <v>0</v>
      </c>
      <c r="AJ91" s="79">
        <v>0</v>
      </c>
      <c r="AK91" s="80">
        <v>0</v>
      </c>
      <c r="AL91" s="79">
        <v>0</v>
      </c>
      <c r="AM91" s="80">
        <v>0</v>
      </c>
      <c r="AN91" s="79">
        <v>0</v>
      </c>
      <c r="AO91" s="80">
        <v>0</v>
      </c>
      <c r="AP91" s="79">
        <v>0</v>
      </c>
      <c r="AQ91" s="80">
        <v>0</v>
      </c>
      <c r="AR91" s="79">
        <v>0</v>
      </c>
      <c r="AS91" s="80">
        <v>0</v>
      </c>
      <c r="AT91" s="79">
        <v>0</v>
      </c>
      <c r="AU91" s="80">
        <v>0</v>
      </c>
      <c r="AV91" s="79">
        <v>0</v>
      </c>
      <c r="AW91" s="80">
        <v>0</v>
      </c>
      <c r="AX91" s="79">
        <v>0</v>
      </c>
      <c r="AY91" s="80">
        <v>0</v>
      </c>
      <c r="AZ91" s="79">
        <v>0</v>
      </c>
      <c r="BA91" s="80">
        <v>0</v>
      </c>
      <c r="BB91" s="79">
        <v>0</v>
      </c>
      <c r="BC91" s="80">
        <v>0</v>
      </c>
      <c r="BD91" s="79">
        <v>0</v>
      </c>
      <c r="BE91" s="80">
        <v>0</v>
      </c>
      <c r="BF91" s="79">
        <v>0</v>
      </c>
      <c r="BG91" s="80">
        <v>40</v>
      </c>
      <c r="BH91" s="79">
        <v>0</v>
      </c>
      <c r="BI91" s="80">
        <v>0</v>
      </c>
      <c r="BJ91" s="79">
        <v>0</v>
      </c>
      <c r="BK91" s="80">
        <v>0</v>
      </c>
      <c r="BL91" s="79">
        <v>20</v>
      </c>
      <c r="BM91" s="106">
        <v>37</v>
      </c>
      <c r="BN91" s="135">
        <v>15</v>
      </c>
      <c r="BO91" s="106">
        <v>11</v>
      </c>
      <c r="BP91" s="79">
        <v>0</v>
      </c>
      <c r="BQ91" s="80">
        <v>0</v>
      </c>
      <c r="BR91" s="79">
        <v>0</v>
      </c>
      <c r="BS91" s="80">
        <v>0</v>
      </c>
      <c r="BT91" s="79">
        <v>0</v>
      </c>
      <c r="BU91" s="80">
        <v>0</v>
      </c>
      <c r="BV91" s="79">
        <v>100</v>
      </c>
      <c r="BW91" s="80">
        <v>122.5</v>
      </c>
      <c r="BX91" s="79">
        <v>20</v>
      </c>
      <c r="BY91" s="80">
        <v>6</v>
      </c>
      <c r="BZ91" s="79">
        <v>0</v>
      </c>
      <c r="CA91" s="80">
        <v>0</v>
      </c>
      <c r="CB91" s="79">
        <v>0</v>
      </c>
      <c r="CC91" s="80">
        <v>0</v>
      </c>
      <c r="CD91" s="79">
        <v>0</v>
      </c>
      <c r="CE91" s="80">
        <v>3</v>
      </c>
      <c r="CF91" s="79">
        <v>0</v>
      </c>
      <c r="CG91" s="80">
        <v>0</v>
      </c>
      <c r="CH91" s="79">
        <v>0</v>
      </c>
      <c r="CI91" s="80">
        <v>0</v>
      </c>
      <c r="CJ91" s="79">
        <v>0</v>
      </c>
      <c r="CK91" s="80">
        <v>0</v>
      </c>
      <c r="CL91" s="90">
        <v>0</v>
      </c>
      <c r="CM91" s="80">
        <v>0</v>
      </c>
      <c r="CN91" s="79">
        <v>0</v>
      </c>
      <c r="CO91" s="80">
        <v>0</v>
      </c>
    </row>
    <row r="92" spans="1:93" ht="12.75" hidden="1">
      <c r="A92" s="39"/>
      <c r="B92" s="2"/>
      <c r="C92" s="66" t="s">
        <v>148</v>
      </c>
      <c r="D92" s="79">
        <v>0</v>
      </c>
      <c r="E92" s="80">
        <v>0</v>
      </c>
      <c r="F92" s="79">
        <v>0</v>
      </c>
      <c r="G92" s="80">
        <v>0</v>
      </c>
      <c r="H92" s="79">
        <v>0</v>
      </c>
      <c r="I92" s="80">
        <v>0</v>
      </c>
      <c r="J92" s="79">
        <v>0</v>
      </c>
      <c r="K92" s="80">
        <v>0</v>
      </c>
      <c r="L92" s="79">
        <v>0</v>
      </c>
      <c r="M92" s="80">
        <v>0</v>
      </c>
      <c r="N92" s="79">
        <v>0</v>
      </c>
      <c r="O92" s="80">
        <v>0</v>
      </c>
      <c r="P92" s="79">
        <v>0</v>
      </c>
      <c r="Q92" s="80">
        <v>0</v>
      </c>
      <c r="R92" s="79">
        <v>0</v>
      </c>
      <c r="S92" s="82">
        <v>5.525</v>
      </c>
      <c r="T92" s="79">
        <v>0</v>
      </c>
      <c r="U92" s="82">
        <v>1.422</v>
      </c>
      <c r="V92" s="79">
        <v>0</v>
      </c>
      <c r="W92" s="80">
        <v>0</v>
      </c>
      <c r="X92" s="79">
        <v>0</v>
      </c>
      <c r="Y92" s="82">
        <v>2.255</v>
      </c>
      <c r="Z92" s="79">
        <v>0</v>
      </c>
      <c r="AA92" s="80">
        <v>0</v>
      </c>
      <c r="AB92" s="79">
        <v>0</v>
      </c>
      <c r="AC92" s="80">
        <v>0</v>
      </c>
      <c r="AD92" s="37">
        <v>0</v>
      </c>
      <c r="AE92" s="80">
        <v>0</v>
      </c>
      <c r="AF92" s="79">
        <v>0</v>
      </c>
      <c r="AG92" s="80">
        <v>0</v>
      </c>
      <c r="AH92" s="79">
        <v>0</v>
      </c>
      <c r="AI92" s="80">
        <v>0</v>
      </c>
      <c r="AJ92" s="79">
        <v>0</v>
      </c>
      <c r="AK92" s="80">
        <v>0</v>
      </c>
      <c r="AL92" s="79">
        <v>0</v>
      </c>
      <c r="AM92" s="80">
        <v>0</v>
      </c>
      <c r="AN92" s="79">
        <v>0</v>
      </c>
      <c r="AO92" s="80">
        <v>0</v>
      </c>
      <c r="AP92" s="79">
        <v>0</v>
      </c>
      <c r="AQ92" s="80">
        <v>0</v>
      </c>
      <c r="AR92" s="79">
        <v>0</v>
      </c>
      <c r="AS92" s="80">
        <v>0</v>
      </c>
      <c r="AT92" s="79">
        <v>0</v>
      </c>
      <c r="AU92" s="80">
        <v>0</v>
      </c>
      <c r="AV92" s="79">
        <v>0</v>
      </c>
      <c r="AW92" s="80">
        <v>0</v>
      </c>
      <c r="AX92" s="79">
        <v>0</v>
      </c>
      <c r="AY92" s="80">
        <v>0</v>
      </c>
      <c r="AZ92" s="79">
        <v>0</v>
      </c>
      <c r="BA92" s="80">
        <v>0</v>
      </c>
      <c r="BB92" s="79">
        <v>0</v>
      </c>
      <c r="BC92" s="80">
        <v>0</v>
      </c>
      <c r="BD92" s="79">
        <v>0</v>
      </c>
      <c r="BE92" s="80">
        <v>0</v>
      </c>
      <c r="BF92" s="79">
        <v>0</v>
      </c>
      <c r="BG92" s="82">
        <v>9.38</v>
      </c>
      <c r="BH92" s="79">
        <v>0</v>
      </c>
      <c r="BI92" s="80">
        <v>0</v>
      </c>
      <c r="BJ92" s="79">
        <v>0</v>
      </c>
      <c r="BK92" s="80">
        <v>0</v>
      </c>
      <c r="BL92" s="81">
        <v>3</v>
      </c>
      <c r="BM92" s="82">
        <v>8.396</v>
      </c>
      <c r="BN92" s="81">
        <v>12.75</v>
      </c>
      <c r="BO92" s="82">
        <v>6.488</v>
      </c>
      <c r="BP92" s="79">
        <v>0</v>
      </c>
      <c r="BQ92" s="80">
        <v>0</v>
      </c>
      <c r="BR92" s="79">
        <v>0</v>
      </c>
      <c r="BS92" s="80">
        <v>0</v>
      </c>
      <c r="BT92" s="79">
        <v>0</v>
      </c>
      <c r="BU92" s="106">
        <v>0</v>
      </c>
      <c r="BV92" s="138">
        <v>25.1</v>
      </c>
      <c r="BW92" s="139">
        <v>50.478</v>
      </c>
      <c r="BX92" s="138">
        <v>14</v>
      </c>
      <c r="BY92" s="140">
        <v>11.29</v>
      </c>
      <c r="BZ92" s="79">
        <v>0</v>
      </c>
      <c r="CA92" s="80">
        <v>0</v>
      </c>
      <c r="CB92" s="79">
        <v>0</v>
      </c>
      <c r="CC92" s="80">
        <v>0</v>
      </c>
      <c r="CD92" s="79">
        <v>0</v>
      </c>
      <c r="CE92" s="82">
        <v>2.424</v>
      </c>
      <c r="CF92" s="79">
        <v>0</v>
      </c>
      <c r="CG92" s="80">
        <v>0</v>
      </c>
      <c r="CH92" s="79">
        <v>0</v>
      </c>
      <c r="CI92" s="80">
        <v>0</v>
      </c>
      <c r="CJ92" s="79">
        <v>0</v>
      </c>
      <c r="CK92" s="80">
        <v>0</v>
      </c>
      <c r="CL92" s="90">
        <v>0</v>
      </c>
      <c r="CM92" s="80">
        <v>0</v>
      </c>
      <c r="CN92" s="79">
        <v>0</v>
      </c>
      <c r="CO92" s="80">
        <v>0</v>
      </c>
    </row>
    <row r="93" spans="1:93" ht="12.75" hidden="1">
      <c r="A93" s="38" t="s">
        <v>9</v>
      </c>
      <c r="B93" s="1" t="s">
        <v>150</v>
      </c>
      <c r="C93" s="65" t="s">
        <v>152</v>
      </c>
      <c r="D93" s="79">
        <v>0</v>
      </c>
      <c r="E93" s="80">
        <v>0</v>
      </c>
      <c r="F93" s="79">
        <v>0</v>
      </c>
      <c r="G93" s="80">
        <v>0</v>
      </c>
      <c r="H93" s="79">
        <v>0</v>
      </c>
      <c r="I93" s="80">
        <v>0</v>
      </c>
      <c r="J93" s="79">
        <v>0</v>
      </c>
      <c r="K93" s="80">
        <v>0</v>
      </c>
      <c r="L93" s="79">
        <v>0</v>
      </c>
      <c r="M93" s="80">
        <v>0</v>
      </c>
      <c r="N93" s="79">
        <v>0</v>
      </c>
      <c r="O93" s="80">
        <v>0</v>
      </c>
      <c r="P93" s="79">
        <v>0</v>
      </c>
      <c r="Q93" s="80">
        <v>0</v>
      </c>
      <c r="R93" s="79">
        <v>0</v>
      </c>
      <c r="S93" s="80">
        <v>0</v>
      </c>
      <c r="T93" s="79">
        <v>0</v>
      </c>
      <c r="U93" s="80">
        <v>0</v>
      </c>
      <c r="V93" s="79">
        <v>0</v>
      </c>
      <c r="W93" s="80">
        <v>0</v>
      </c>
      <c r="X93" s="79">
        <v>0</v>
      </c>
      <c r="Y93" s="80">
        <v>0</v>
      </c>
      <c r="Z93" s="79">
        <v>0</v>
      </c>
      <c r="AA93" s="80">
        <v>0</v>
      </c>
      <c r="AB93" s="79">
        <v>0</v>
      </c>
      <c r="AC93" s="80">
        <v>0</v>
      </c>
      <c r="AD93" s="37">
        <v>0</v>
      </c>
      <c r="AE93" s="80">
        <v>0</v>
      </c>
      <c r="AF93" s="79">
        <v>0</v>
      </c>
      <c r="AG93" s="80">
        <v>0</v>
      </c>
      <c r="AH93" s="79">
        <v>0</v>
      </c>
      <c r="AI93" s="80">
        <v>0</v>
      </c>
      <c r="AJ93" s="79">
        <v>0</v>
      </c>
      <c r="AK93" s="80">
        <v>0</v>
      </c>
      <c r="AL93" s="79">
        <v>0</v>
      </c>
      <c r="AM93" s="80">
        <v>0</v>
      </c>
      <c r="AN93" s="79">
        <v>0</v>
      </c>
      <c r="AO93" s="80">
        <v>0</v>
      </c>
      <c r="AP93" s="79">
        <v>0</v>
      </c>
      <c r="AQ93" s="80">
        <v>0</v>
      </c>
      <c r="AR93" s="79">
        <v>0</v>
      </c>
      <c r="AS93" s="80">
        <v>0</v>
      </c>
      <c r="AT93" s="79">
        <v>0</v>
      </c>
      <c r="AU93" s="80">
        <v>0</v>
      </c>
      <c r="AV93" s="79">
        <v>0</v>
      </c>
      <c r="AW93" s="80">
        <v>0</v>
      </c>
      <c r="AX93" s="79">
        <v>0</v>
      </c>
      <c r="AY93" s="80">
        <v>0</v>
      </c>
      <c r="AZ93" s="79">
        <v>0</v>
      </c>
      <c r="BA93" s="80">
        <v>0</v>
      </c>
      <c r="BB93" s="79">
        <v>0</v>
      </c>
      <c r="BC93" s="80">
        <v>0</v>
      </c>
      <c r="BD93" s="79">
        <v>0</v>
      </c>
      <c r="BE93" s="80">
        <v>0</v>
      </c>
      <c r="BF93" s="79">
        <v>0</v>
      </c>
      <c r="BG93" s="80">
        <v>0</v>
      </c>
      <c r="BH93" s="79">
        <v>0</v>
      </c>
      <c r="BI93" s="80">
        <v>0</v>
      </c>
      <c r="BJ93" s="79">
        <v>0</v>
      </c>
      <c r="BK93" s="80">
        <v>0</v>
      </c>
      <c r="BL93" s="79">
        <v>0</v>
      </c>
      <c r="BM93" s="80">
        <v>0</v>
      </c>
      <c r="BN93" s="79">
        <v>0</v>
      </c>
      <c r="BO93" s="80">
        <v>0</v>
      </c>
      <c r="BP93" s="79">
        <v>0</v>
      </c>
      <c r="BQ93" s="80">
        <v>0</v>
      </c>
      <c r="BR93" s="79">
        <v>0</v>
      </c>
      <c r="BS93" s="80">
        <v>0</v>
      </c>
      <c r="BT93" s="79">
        <v>0</v>
      </c>
      <c r="BU93" s="80">
        <v>0</v>
      </c>
      <c r="BV93" s="79">
        <v>0</v>
      </c>
      <c r="BW93" s="80">
        <v>0</v>
      </c>
      <c r="BX93" s="79">
        <v>0</v>
      </c>
      <c r="BY93" s="80">
        <v>0</v>
      </c>
      <c r="BZ93" s="79">
        <v>0</v>
      </c>
      <c r="CA93" s="80">
        <v>0</v>
      </c>
      <c r="CB93" s="79">
        <v>0</v>
      </c>
      <c r="CC93" s="80">
        <v>0</v>
      </c>
      <c r="CD93" s="79">
        <v>0</v>
      </c>
      <c r="CE93" s="80">
        <v>0</v>
      </c>
      <c r="CF93" s="79">
        <v>0</v>
      </c>
      <c r="CG93" s="80">
        <v>0</v>
      </c>
      <c r="CH93" s="79">
        <v>0</v>
      </c>
      <c r="CI93" s="80">
        <v>0</v>
      </c>
      <c r="CJ93" s="79">
        <v>0</v>
      </c>
      <c r="CK93" s="80">
        <v>0</v>
      </c>
      <c r="CL93" s="90">
        <v>0</v>
      </c>
      <c r="CM93" s="80">
        <v>0</v>
      </c>
      <c r="CN93" s="79">
        <v>0</v>
      </c>
      <c r="CO93" s="80">
        <v>0</v>
      </c>
    </row>
    <row r="94" spans="1:93" ht="12.75" hidden="1">
      <c r="A94" s="39"/>
      <c r="B94" s="2" t="s">
        <v>151</v>
      </c>
      <c r="C94" s="66" t="s">
        <v>148</v>
      </c>
      <c r="D94" s="79">
        <v>0</v>
      </c>
      <c r="E94" s="80"/>
      <c r="F94" s="79">
        <v>0</v>
      </c>
      <c r="G94" s="80"/>
      <c r="H94" s="79">
        <v>0</v>
      </c>
      <c r="I94" s="80">
        <v>0</v>
      </c>
      <c r="J94" s="79">
        <v>0</v>
      </c>
      <c r="K94" s="80"/>
      <c r="L94" s="79">
        <v>0</v>
      </c>
      <c r="M94" s="80"/>
      <c r="N94" s="79">
        <v>0</v>
      </c>
      <c r="O94" s="80"/>
      <c r="P94" s="79">
        <v>0</v>
      </c>
      <c r="Q94" s="80"/>
      <c r="R94" s="79">
        <v>0</v>
      </c>
      <c r="S94" s="80"/>
      <c r="T94" s="79">
        <v>0</v>
      </c>
      <c r="U94" s="80"/>
      <c r="V94" s="79">
        <v>0</v>
      </c>
      <c r="W94" s="80"/>
      <c r="X94" s="79">
        <v>0</v>
      </c>
      <c r="Y94" s="80"/>
      <c r="Z94" s="79">
        <v>0</v>
      </c>
      <c r="AA94" s="80"/>
      <c r="AB94" s="79">
        <v>0</v>
      </c>
      <c r="AC94" s="80"/>
      <c r="AD94" s="37">
        <v>0</v>
      </c>
      <c r="AE94" s="80"/>
      <c r="AF94" s="79">
        <v>0</v>
      </c>
      <c r="AG94" s="80"/>
      <c r="AH94" s="79">
        <v>0</v>
      </c>
      <c r="AI94" s="80"/>
      <c r="AJ94" s="79">
        <v>0</v>
      </c>
      <c r="AK94" s="80"/>
      <c r="AL94" s="79">
        <v>0</v>
      </c>
      <c r="AM94" s="80">
        <v>0</v>
      </c>
      <c r="AN94" s="79">
        <v>0</v>
      </c>
      <c r="AO94" s="80">
        <v>0</v>
      </c>
      <c r="AP94" s="79">
        <v>0</v>
      </c>
      <c r="AQ94" s="80">
        <v>0</v>
      </c>
      <c r="AR94" s="79">
        <v>0</v>
      </c>
      <c r="AS94" s="80">
        <v>0</v>
      </c>
      <c r="AT94" s="79">
        <v>0</v>
      </c>
      <c r="AU94" s="80">
        <v>0</v>
      </c>
      <c r="AV94" s="79">
        <v>0</v>
      </c>
      <c r="AW94" s="80">
        <v>0</v>
      </c>
      <c r="AX94" s="79">
        <v>0</v>
      </c>
      <c r="AY94" s="80">
        <v>0</v>
      </c>
      <c r="AZ94" s="79">
        <v>0</v>
      </c>
      <c r="BA94" s="80">
        <v>0</v>
      </c>
      <c r="BB94" s="79">
        <v>0</v>
      </c>
      <c r="BC94" s="80">
        <v>0</v>
      </c>
      <c r="BD94" s="79">
        <v>0</v>
      </c>
      <c r="BE94" s="80">
        <v>0</v>
      </c>
      <c r="BF94" s="79">
        <v>0</v>
      </c>
      <c r="BG94" s="80">
        <v>0</v>
      </c>
      <c r="BH94" s="79">
        <v>0</v>
      </c>
      <c r="BI94" s="80">
        <v>0</v>
      </c>
      <c r="BJ94" s="79">
        <v>0</v>
      </c>
      <c r="BK94" s="80">
        <v>0</v>
      </c>
      <c r="BL94" s="79">
        <v>0</v>
      </c>
      <c r="BM94" s="80">
        <v>0</v>
      </c>
      <c r="BN94" s="79">
        <v>0</v>
      </c>
      <c r="BO94" s="80">
        <v>0</v>
      </c>
      <c r="BP94" s="79">
        <v>0</v>
      </c>
      <c r="BQ94" s="80">
        <v>0</v>
      </c>
      <c r="BR94" s="79">
        <v>0</v>
      </c>
      <c r="BS94" s="80">
        <v>0</v>
      </c>
      <c r="BT94" s="79">
        <v>0</v>
      </c>
      <c r="BU94" s="80">
        <v>0</v>
      </c>
      <c r="BV94" s="79">
        <v>0</v>
      </c>
      <c r="BW94" s="80">
        <v>0</v>
      </c>
      <c r="BX94" s="79">
        <v>0</v>
      </c>
      <c r="BY94" s="80">
        <v>0</v>
      </c>
      <c r="BZ94" s="79">
        <v>0</v>
      </c>
      <c r="CA94" s="80">
        <v>0</v>
      </c>
      <c r="CB94" s="79">
        <v>0</v>
      </c>
      <c r="CC94" s="80">
        <v>0</v>
      </c>
      <c r="CD94" s="79">
        <v>0</v>
      </c>
      <c r="CE94" s="80">
        <v>0</v>
      </c>
      <c r="CF94" s="79">
        <v>0</v>
      </c>
      <c r="CG94" s="80">
        <v>0</v>
      </c>
      <c r="CH94" s="79">
        <v>0</v>
      </c>
      <c r="CI94" s="80">
        <v>0</v>
      </c>
      <c r="CJ94" s="79">
        <v>0</v>
      </c>
      <c r="CK94" s="80">
        <v>0</v>
      </c>
      <c r="CL94" s="90">
        <v>0</v>
      </c>
      <c r="CM94" s="80">
        <v>0</v>
      </c>
      <c r="CN94" s="79">
        <v>0</v>
      </c>
      <c r="CO94" s="80">
        <v>0</v>
      </c>
    </row>
    <row r="95" spans="1:93" ht="12.75" hidden="1">
      <c r="A95" s="38" t="s">
        <v>153</v>
      </c>
      <c r="B95" s="1" t="s">
        <v>154</v>
      </c>
      <c r="C95" s="65" t="s">
        <v>155</v>
      </c>
      <c r="D95" s="79">
        <v>0</v>
      </c>
      <c r="E95" s="80">
        <v>0</v>
      </c>
      <c r="F95" s="79">
        <v>0</v>
      </c>
      <c r="G95" s="80">
        <v>0</v>
      </c>
      <c r="H95" s="79">
        <v>0</v>
      </c>
      <c r="I95" s="80">
        <v>0</v>
      </c>
      <c r="J95" s="79">
        <v>0</v>
      </c>
      <c r="K95" s="80">
        <v>0</v>
      </c>
      <c r="L95" s="79">
        <v>0</v>
      </c>
      <c r="M95" s="80">
        <v>0</v>
      </c>
      <c r="N95" s="79">
        <v>0</v>
      </c>
      <c r="O95" s="80">
        <v>0</v>
      </c>
      <c r="P95" s="79">
        <v>0</v>
      </c>
      <c r="Q95" s="80">
        <v>0</v>
      </c>
      <c r="R95" s="79">
        <v>0</v>
      </c>
      <c r="S95" s="80">
        <v>0</v>
      </c>
      <c r="T95" s="79">
        <v>0</v>
      </c>
      <c r="U95" s="80">
        <v>0</v>
      </c>
      <c r="V95" s="79">
        <v>0</v>
      </c>
      <c r="W95" s="80">
        <v>0</v>
      </c>
      <c r="X95" s="79">
        <v>0</v>
      </c>
      <c r="Y95" s="80">
        <v>0</v>
      </c>
      <c r="Z95" s="79">
        <v>0</v>
      </c>
      <c r="AA95" s="80">
        <v>0</v>
      </c>
      <c r="AB95" s="79">
        <v>0</v>
      </c>
      <c r="AC95" s="80">
        <v>0</v>
      </c>
      <c r="AD95" s="37">
        <v>0</v>
      </c>
      <c r="AE95" s="80">
        <v>0</v>
      </c>
      <c r="AF95" s="79">
        <v>0</v>
      </c>
      <c r="AG95" s="80">
        <v>0</v>
      </c>
      <c r="AH95" s="79">
        <v>0</v>
      </c>
      <c r="AI95" s="80">
        <v>0</v>
      </c>
      <c r="AJ95" s="79">
        <v>0</v>
      </c>
      <c r="AK95" s="80">
        <v>0</v>
      </c>
      <c r="AL95" s="79">
        <v>0</v>
      </c>
      <c r="AM95" s="80">
        <v>0</v>
      </c>
      <c r="AN95" s="79">
        <v>0</v>
      </c>
      <c r="AO95" s="80">
        <v>0</v>
      </c>
      <c r="AP95" s="79">
        <v>0</v>
      </c>
      <c r="AQ95" s="80">
        <v>0</v>
      </c>
      <c r="AR95" s="79">
        <v>0</v>
      </c>
      <c r="AS95" s="80">
        <v>0</v>
      </c>
      <c r="AT95" s="79">
        <v>0</v>
      </c>
      <c r="AU95" s="80">
        <v>0</v>
      </c>
      <c r="AV95" s="79">
        <v>0</v>
      </c>
      <c r="AW95" s="80">
        <v>0</v>
      </c>
      <c r="AX95" s="79">
        <v>0</v>
      </c>
      <c r="AY95" s="80">
        <v>0</v>
      </c>
      <c r="AZ95" s="79">
        <v>0</v>
      </c>
      <c r="BA95" s="80">
        <v>0</v>
      </c>
      <c r="BB95" s="79">
        <v>0</v>
      </c>
      <c r="BC95" s="80">
        <v>0</v>
      </c>
      <c r="BD95" s="79">
        <v>0</v>
      </c>
      <c r="BE95" s="80">
        <v>0</v>
      </c>
      <c r="BF95" s="79">
        <v>0</v>
      </c>
      <c r="BG95" s="80">
        <v>0</v>
      </c>
      <c r="BH95" s="79">
        <v>0</v>
      </c>
      <c r="BI95" s="80">
        <v>0</v>
      </c>
      <c r="BJ95" s="79">
        <v>0</v>
      </c>
      <c r="BK95" s="80">
        <v>0</v>
      </c>
      <c r="BL95" s="79">
        <v>0</v>
      </c>
      <c r="BM95" s="80">
        <v>0</v>
      </c>
      <c r="BN95" s="79">
        <v>0</v>
      </c>
      <c r="BO95" s="80">
        <v>0</v>
      </c>
      <c r="BP95" s="79">
        <v>0</v>
      </c>
      <c r="BQ95" s="80">
        <v>0</v>
      </c>
      <c r="BR95" s="79">
        <v>0</v>
      </c>
      <c r="BS95" s="80">
        <v>0</v>
      </c>
      <c r="BT95" s="79">
        <v>0</v>
      </c>
      <c r="BU95" s="80">
        <v>0</v>
      </c>
      <c r="BV95" s="79">
        <v>0</v>
      </c>
      <c r="BW95" s="80">
        <v>0</v>
      </c>
      <c r="BX95" s="79">
        <v>0</v>
      </c>
      <c r="BY95" s="80">
        <v>0</v>
      </c>
      <c r="BZ95" s="79">
        <v>0</v>
      </c>
      <c r="CA95" s="80">
        <v>0</v>
      </c>
      <c r="CB95" s="79">
        <v>0</v>
      </c>
      <c r="CC95" s="80">
        <v>0</v>
      </c>
      <c r="CD95" s="79">
        <v>0</v>
      </c>
      <c r="CE95" s="80">
        <v>0</v>
      </c>
      <c r="CF95" s="79">
        <v>0</v>
      </c>
      <c r="CG95" s="80">
        <v>0</v>
      </c>
      <c r="CH95" s="79">
        <v>0</v>
      </c>
      <c r="CI95" s="80">
        <v>0</v>
      </c>
      <c r="CJ95" s="79">
        <v>0</v>
      </c>
      <c r="CK95" s="80">
        <v>0</v>
      </c>
      <c r="CL95" s="90">
        <v>0</v>
      </c>
      <c r="CM95" s="80">
        <v>0</v>
      </c>
      <c r="CN95" s="79">
        <v>0</v>
      </c>
      <c r="CO95" s="80">
        <v>0</v>
      </c>
    </row>
    <row r="96" spans="1:93" ht="12.75" hidden="1">
      <c r="A96" s="39"/>
      <c r="B96" s="2"/>
      <c r="C96" s="66" t="s">
        <v>148</v>
      </c>
      <c r="D96" s="79">
        <v>0</v>
      </c>
      <c r="E96" s="80">
        <v>0</v>
      </c>
      <c r="F96" s="79">
        <v>0</v>
      </c>
      <c r="G96" s="80">
        <v>0</v>
      </c>
      <c r="H96" s="79">
        <v>0</v>
      </c>
      <c r="I96" s="80">
        <v>0</v>
      </c>
      <c r="J96" s="79">
        <v>0</v>
      </c>
      <c r="K96" s="80">
        <v>0</v>
      </c>
      <c r="L96" s="79">
        <v>0</v>
      </c>
      <c r="M96" s="80">
        <v>0</v>
      </c>
      <c r="N96" s="79">
        <v>0</v>
      </c>
      <c r="O96" s="80">
        <v>0</v>
      </c>
      <c r="P96" s="79">
        <v>0</v>
      </c>
      <c r="Q96" s="80">
        <v>0</v>
      </c>
      <c r="R96" s="79">
        <v>0</v>
      </c>
      <c r="S96" s="80">
        <v>0</v>
      </c>
      <c r="T96" s="79">
        <v>0</v>
      </c>
      <c r="U96" s="80">
        <v>0</v>
      </c>
      <c r="V96" s="79">
        <v>0</v>
      </c>
      <c r="W96" s="80">
        <v>0</v>
      </c>
      <c r="X96" s="79">
        <v>0</v>
      </c>
      <c r="Y96" s="80">
        <v>0</v>
      </c>
      <c r="Z96" s="79">
        <v>0</v>
      </c>
      <c r="AA96" s="80">
        <v>0</v>
      </c>
      <c r="AB96" s="79">
        <v>0</v>
      </c>
      <c r="AC96" s="80">
        <v>0</v>
      </c>
      <c r="AD96" s="37">
        <v>0</v>
      </c>
      <c r="AE96" s="80">
        <v>0</v>
      </c>
      <c r="AF96" s="79">
        <v>0</v>
      </c>
      <c r="AG96" s="80">
        <v>0</v>
      </c>
      <c r="AH96" s="79">
        <v>0</v>
      </c>
      <c r="AI96" s="80">
        <v>0</v>
      </c>
      <c r="AJ96" s="79">
        <v>0</v>
      </c>
      <c r="AK96" s="80">
        <v>0</v>
      </c>
      <c r="AL96" s="79">
        <v>0</v>
      </c>
      <c r="AM96" s="80">
        <v>0</v>
      </c>
      <c r="AN96" s="79">
        <v>0</v>
      </c>
      <c r="AO96" s="80">
        <v>0</v>
      </c>
      <c r="AP96" s="79">
        <v>0</v>
      </c>
      <c r="AQ96" s="80">
        <v>0</v>
      </c>
      <c r="AR96" s="79">
        <v>0</v>
      </c>
      <c r="AS96" s="80">
        <v>0</v>
      </c>
      <c r="AT96" s="79">
        <v>0</v>
      </c>
      <c r="AU96" s="80">
        <v>0</v>
      </c>
      <c r="AV96" s="79">
        <v>0</v>
      </c>
      <c r="AW96" s="80">
        <v>0</v>
      </c>
      <c r="AX96" s="79">
        <v>0</v>
      </c>
      <c r="AY96" s="80">
        <v>0</v>
      </c>
      <c r="AZ96" s="79">
        <v>0</v>
      </c>
      <c r="BA96" s="80">
        <v>0</v>
      </c>
      <c r="BB96" s="79">
        <v>0</v>
      </c>
      <c r="BC96" s="80">
        <v>0</v>
      </c>
      <c r="BD96" s="79">
        <v>0</v>
      </c>
      <c r="BE96" s="80">
        <v>0</v>
      </c>
      <c r="BF96" s="79">
        <v>0</v>
      </c>
      <c r="BG96" s="80">
        <v>0</v>
      </c>
      <c r="BH96" s="79">
        <v>0</v>
      </c>
      <c r="BI96" s="80">
        <v>0</v>
      </c>
      <c r="BJ96" s="79">
        <v>0</v>
      </c>
      <c r="BK96" s="80">
        <v>0</v>
      </c>
      <c r="BL96" s="79">
        <v>0</v>
      </c>
      <c r="BM96" s="80">
        <v>0</v>
      </c>
      <c r="BN96" s="79">
        <v>0</v>
      </c>
      <c r="BO96" s="80">
        <v>0</v>
      </c>
      <c r="BP96" s="79">
        <v>0</v>
      </c>
      <c r="BQ96" s="80">
        <v>0</v>
      </c>
      <c r="BR96" s="79">
        <v>0</v>
      </c>
      <c r="BS96" s="80">
        <v>0</v>
      </c>
      <c r="BT96" s="79">
        <v>0</v>
      </c>
      <c r="BU96" s="80">
        <v>0</v>
      </c>
      <c r="BV96" s="79">
        <v>0</v>
      </c>
      <c r="BW96" s="80">
        <v>0</v>
      </c>
      <c r="BX96" s="79">
        <v>0</v>
      </c>
      <c r="BY96" s="80">
        <v>0</v>
      </c>
      <c r="BZ96" s="79">
        <v>0</v>
      </c>
      <c r="CA96" s="80">
        <v>0</v>
      </c>
      <c r="CB96" s="79">
        <v>0</v>
      </c>
      <c r="CC96" s="80">
        <v>0</v>
      </c>
      <c r="CD96" s="79">
        <v>0</v>
      </c>
      <c r="CE96" s="80">
        <v>0</v>
      </c>
      <c r="CF96" s="79">
        <v>0</v>
      </c>
      <c r="CG96" s="80">
        <v>0</v>
      </c>
      <c r="CH96" s="79">
        <v>0</v>
      </c>
      <c r="CI96" s="80">
        <v>0</v>
      </c>
      <c r="CJ96" s="79">
        <v>0</v>
      </c>
      <c r="CK96" s="80">
        <v>0</v>
      </c>
      <c r="CL96" s="90">
        <v>0</v>
      </c>
      <c r="CM96" s="80">
        <v>0</v>
      </c>
      <c r="CN96" s="79">
        <v>0</v>
      </c>
      <c r="CO96" s="80">
        <v>0</v>
      </c>
    </row>
    <row r="97" spans="1:93" ht="12.75" hidden="1">
      <c r="A97" s="38" t="s">
        <v>13</v>
      </c>
      <c r="B97" s="1" t="s">
        <v>156</v>
      </c>
      <c r="C97" s="65" t="s">
        <v>155</v>
      </c>
      <c r="D97" s="79">
        <v>0</v>
      </c>
      <c r="E97" s="80">
        <v>0</v>
      </c>
      <c r="F97" s="79">
        <v>0</v>
      </c>
      <c r="G97" s="80">
        <v>0</v>
      </c>
      <c r="H97" s="79">
        <v>0</v>
      </c>
      <c r="I97" s="98">
        <v>15</v>
      </c>
      <c r="J97" s="79">
        <v>0</v>
      </c>
      <c r="K97" s="80">
        <v>0</v>
      </c>
      <c r="L97" s="79">
        <v>0</v>
      </c>
      <c r="M97" s="80">
        <v>0</v>
      </c>
      <c r="N97" s="79">
        <v>0</v>
      </c>
      <c r="O97" s="80">
        <v>0</v>
      </c>
      <c r="P97" s="79">
        <v>0</v>
      </c>
      <c r="Q97" s="80">
        <v>0</v>
      </c>
      <c r="R97" s="79">
        <v>0</v>
      </c>
      <c r="S97" s="80">
        <v>0</v>
      </c>
      <c r="T97" s="79">
        <v>0</v>
      </c>
      <c r="U97" s="80">
        <v>0</v>
      </c>
      <c r="V97" s="79">
        <v>0</v>
      </c>
      <c r="W97" s="80">
        <v>0</v>
      </c>
      <c r="X97" s="79">
        <v>0</v>
      </c>
      <c r="Y97" s="80">
        <v>0</v>
      </c>
      <c r="Z97" s="79">
        <v>0</v>
      </c>
      <c r="AA97" s="80">
        <v>0</v>
      </c>
      <c r="AB97" s="79">
        <v>0</v>
      </c>
      <c r="AC97" s="80">
        <v>0</v>
      </c>
      <c r="AD97" s="37">
        <v>0</v>
      </c>
      <c r="AE97" s="80">
        <v>0</v>
      </c>
      <c r="AF97" s="79">
        <v>0</v>
      </c>
      <c r="AG97" s="80">
        <v>0</v>
      </c>
      <c r="AH97" s="79">
        <v>0</v>
      </c>
      <c r="AI97" s="80">
        <v>0</v>
      </c>
      <c r="AJ97" s="79">
        <v>0</v>
      </c>
      <c r="AK97" s="80">
        <v>0</v>
      </c>
      <c r="AL97" s="79">
        <v>0</v>
      </c>
      <c r="AM97" s="80">
        <v>0</v>
      </c>
      <c r="AN97" s="79">
        <v>0</v>
      </c>
      <c r="AO97" s="82">
        <v>2</v>
      </c>
      <c r="AP97" s="79">
        <v>0</v>
      </c>
      <c r="AQ97" s="80">
        <v>0</v>
      </c>
      <c r="AR97" s="79">
        <v>0</v>
      </c>
      <c r="AS97" s="80">
        <v>0</v>
      </c>
      <c r="AT97" s="79">
        <v>0</v>
      </c>
      <c r="AU97" s="80">
        <v>0</v>
      </c>
      <c r="AV97" s="79">
        <v>0</v>
      </c>
      <c r="AW97" s="80">
        <v>0</v>
      </c>
      <c r="AX97" s="79">
        <v>0</v>
      </c>
      <c r="AY97" s="80">
        <v>0</v>
      </c>
      <c r="AZ97" s="79">
        <v>0</v>
      </c>
      <c r="BA97" s="80">
        <v>0</v>
      </c>
      <c r="BB97" s="79">
        <v>0</v>
      </c>
      <c r="BC97" s="80">
        <v>6</v>
      </c>
      <c r="BD97" s="79">
        <v>0</v>
      </c>
      <c r="BE97" s="80">
        <v>0</v>
      </c>
      <c r="BF97" s="79">
        <v>0</v>
      </c>
      <c r="BG97" s="80">
        <v>0</v>
      </c>
      <c r="BH97" s="79">
        <v>0</v>
      </c>
      <c r="BI97" s="80">
        <v>0</v>
      </c>
      <c r="BJ97" s="79">
        <v>0</v>
      </c>
      <c r="BK97" s="80">
        <v>0</v>
      </c>
      <c r="BL97" s="79">
        <v>0</v>
      </c>
      <c r="BM97" s="80">
        <v>0</v>
      </c>
      <c r="BN97" s="79">
        <v>0</v>
      </c>
      <c r="BO97" s="80">
        <v>0</v>
      </c>
      <c r="BP97" s="79">
        <v>0</v>
      </c>
      <c r="BQ97" s="80">
        <v>0</v>
      </c>
      <c r="BR97" s="79">
        <v>0</v>
      </c>
      <c r="BS97" s="80">
        <v>0</v>
      </c>
      <c r="BT97" s="79">
        <v>0</v>
      </c>
      <c r="BU97" s="80">
        <v>0</v>
      </c>
      <c r="BV97" s="79">
        <v>0</v>
      </c>
      <c r="BW97" s="80">
        <v>0</v>
      </c>
      <c r="BX97" s="79">
        <v>0</v>
      </c>
      <c r="BY97" s="80">
        <v>0</v>
      </c>
      <c r="BZ97" s="79">
        <v>0</v>
      </c>
      <c r="CA97" s="80">
        <v>0</v>
      </c>
      <c r="CB97" s="79">
        <v>0</v>
      </c>
      <c r="CC97" s="80">
        <v>0</v>
      </c>
      <c r="CD97" s="79">
        <v>0</v>
      </c>
      <c r="CE97" s="80">
        <v>0</v>
      </c>
      <c r="CF97" s="79">
        <v>0</v>
      </c>
      <c r="CG97" s="80">
        <v>0</v>
      </c>
      <c r="CH97" s="79">
        <v>0</v>
      </c>
      <c r="CI97" s="80">
        <v>0</v>
      </c>
      <c r="CJ97" s="79">
        <v>0</v>
      </c>
      <c r="CK97" s="80">
        <v>0</v>
      </c>
      <c r="CL97" s="90">
        <v>0</v>
      </c>
      <c r="CM97" s="80">
        <v>0</v>
      </c>
      <c r="CN97" s="79">
        <v>0</v>
      </c>
      <c r="CO97" s="80">
        <v>0</v>
      </c>
    </row>
    <row r="98" spans="1:93" ht="12.75" hidden="1">
      <c r="A98" s="39"/>
      <c r="B98" s="2" t="s">
        <v>157</v>
      </c>
      <c r="C98" s="66" t="s">
        <v>148</v>
      </c>
      <c r="D98" s="79">
        <v>0</v>
      </c>
      <c r="E98" s="80">
        <v>0</v>
      </c>
      <c r="F98" s="79">
        <v>0</v>
      </c>
      <c r="G98" s="80">
        <v>0</v>
      </c>
      <c r="H98" s="79">
        <v>0</v>
      </c>
      <c r="I98" s="82">
        <v>0.951</v>
      </c>
      <c r="J98" s="79">
        <v>0</v>
      </c>
      <c r="K98" s="80">
        <v>0</v>
      </c>
      <c r="L98" s="79">
        <v>0</v>
      </c>
      <c r="M98" s="80">
        <v>0</v>
      </c>
      <c r="N98" s="79">
        <v>0</v>
      </c>
      <c r="O98" s="80">
        <v>0</v>
      </c>
      <c r="P98" s="79">
        <v>0</v>
      </c>
      <c r="Q98" s="80">
        <v>0</v>
      </c>
      <c r="R98" s="79">
        <v>0</v>
      </c>
      <c r="S98" s="80">
        <v>0</v>
      </c>
      <c r="T98" s="79">
        <v>0</v>
      </c>
      <c r="U98" s="80">
        <v>0</v>
      </c>
      <c r="V98" s="79">
        <v>0</v>
      </c>
      <c r="W98" s="80">
        <v>0</v>
      </c>
      <c r="X98" s="79">
        <v>0</v>
      </c>
      <c r="Y98" s="80">
        <v>0</v>
      </c>
      <c r="Z98" s="79">
        <v>0</v>
      </c>
      <c r="AA98" s="80">
        <v>0</v>
      </c>
      <c r="AB98" s="79">
        <v>0</v>
      </c>
      <c r="AC98" s="80">
        <v>0</v>
      </c>
      <c r="AD98" s="37">
        <v>0</v>
      </c>
      <c r="AE98" s="80">
        <v>0</v>
      </c>
      <c r="AF98" s="79">
        <v>0</v>
      </c>
      <c r="AG98" s="80">
        <v>0</v>
      </c>
      <c r="AH98" s="79">
        <v>0</v>
      </c>
      <c r="AI98" s="80">
        <v>0</v>
      </c>
      <c r="AJ98" s="79">
        <v>0</v>
      </c>
      <c r="AK98" s="80">
        <v>0</v>
      </c>
      <c r="AL98" s="79">
        <v>0</v>
      </c>
      <c r="AM98" s="80">
        <v>0</v>
      </c>
      <c r="AN98" s="79">
        <v>0</v>
      </c>
      <c r="AO98" s="82">
        <v>0.132</v>
      </c>
      <c r="AP98" s="79">
        <v>0</v>
      </c>
      <c r="AQ98" s="80">
        <v>0</v>
      </c>
      <c r="AR98" s="79">
        <v>0</v>
      </c>
      <c r="AS98" s="80">
        <v>0</v>
      </c>
      <c r="AT98" s="79">
        <v>0</v>
      </c>
      <c r="AU98" s="80">
        <v>0</v>
      </c>
      <c r="AV98" s="79">
        <v>0</v>
      </c>
      <c r="AW98" s="80">
        <v>0</v>
      </c>
      <c r="AX98" s="79">
        <v>0</v>
      </c>
      <c r="AY98" s="80">
        <v>0</v>
      </c>
      <c r="AZ98" s="79">
        <v>0</v>
      </c>
      <c r="BA98" s="80">
        <v>0</v>
      </c>
      <c r="BB98" s="79">
        <v>0</v>
      </c>
      <c r="BC98" s="82">
        <v>0.354</v>
      </c>
      <c r="BD98" s="79">
        <v>0</v>
      </c>
      <c r="BE98" s="80">
        <v>0</v>
      </c>
      <c r="BF98" s="79">
        <v>0</v>
      </c>
      <c r="BG98" s="80">
        <v>0</v>
      </c>
      <c r="BH98" s="79">
        <v>0</v>
      </c>
      <c r="BI98" s="80">
        <v>0</v>
      </c>
      <c r="BJ98" s="79">
        <v>0</v>
      </c>
      <c r="BK98" s="80">
        <v>0</v>
      </c>
      <c r="BL98" s="79">
        <v>0</v>
      </c>
      <c r="BM98" s="80">
        <v>0</v>
      </c>
      <c r="BN98" s="79">
        <v>0</v>
      </c>
      <c r="BO98" s="80">
        <v>0</v>
      </c>
      <c r="BP98" s="79">
        <v>0</v>
      </c>
      <c r="BQ98" s="80">
        <v>0</v>
      </c>
      <c r="BR98" s="79">
        <v>0</v>
      </c>
      <c r="BS98" s="80">
        <v>0</v>
      </c>
      <c r="BT98" s="79">
        <v>0</v>
      </c>
      <c r="BU98" s="80">
        <v>0</v>
      </c>
      <c r="BV98" s="79">
        <v>0</v>
      </c>
      <c r="BW98" s="80">
        <v>0</v>
      </c>
      <c r="BX98" s="79">
        <v>0</v>
      </c>
      <c r="BY98" s="80">
        <v>0</v>
      </c>
      <c r="BZ98" s="79">
        <v>0</v>
      </c>
      <c r="CA98" s="80">
        <v>0</v>
      </c>
      <c r="CB98" s="79">
        <v>0</v>
      </c>
      <c r="CC98" s="80">
        <v>0</v>
      </c>
      <c r="CD98" s="79">
        <v>0</v>
      </c>
      <c r="CE98" s="80">
        <v>0</v>
      </c>
      <c r="CF98" s="79">
        <v>0</v>
      </c>
      <c r="CG98" s="80">
        <v>0</v>
      </c>
      <c r="CH98" s="79">
        <v>0</v>
      </c>
      <c r="CI98" s="80">
        <v>0</v>
      </c>
      <c r="CJ98" s="79">
        <v>0</v>
      </c>
      <c r="CK98" s="80">
        <v>0</v>
      </c>
      <c r="CL98" s="90">
        <v>0</v>
      </c>
      <c r="CM98" s="80">
        <v>0</v>
      </c>
      <c r="CN98" s="79">
        <v>0</v>
      </c>
      <c r="CO98" s="80">
        <v>0</v>
      </c>
    </row>
    <row r="99" spans="1:93" ht="12.75" hidden="1">
      <c r="A99" s="38" t="s">
        <v>158</v>
      </c>
      <c r="B99" s="1" t="s">
        <v>206</v>
      </c>
      <c r="C99" s="65" t="s">
        <v>155</v>
      </c>
      <c r="D99" s="79">
        <v>0</v>
      </c>
      <c r="E99" s="80">
        <v>0</v>
      </c>
      <c r="F99" s="79">
        <v>0</v>
      </c>
      <c r="G99" s="80">
        <v>0</v>
      </c>
      <c r="H99" s="79">
        <v>0</v>
      </c>
      <c r="I99" s="80">
        <v>0</v>
      </c>
      <c r="J99" s="79">
        <v>0</v>
      </c>
      <c r="K99" s="80">
        <v>0</v>
      </c>
      <c r="L99" s="79">
        <v>0</v>
      </c>
      <c r="M99" s="80">
        <v>0</v>
      </c>
      <c r="N99" s="79">
        <v>0</v>
      </c>
      <c r="O99" s="80">
        <v>0</v>
      </c>
      <c r="P99" s="79">
        <v>0</v>
      </c>
      <c r="Q99" s="80">
        <v>0</v>
      </c>
      <c r="R99" s="79">
        <v>0</v>
      </c>
      <c r="S99" s="80">
        <v>0</v>
      </c>
      <c r="T99" s="79">
        <v>0</v>
      </c>
      <c r="U99" s="80">
        <v>0</v>
      </c>
      <c r="V99" s="79">
        <v>0</v>
      </c>
      <c r="W99" s="80">
        <v>0</v>
      </c>
      <c r="X99" s="79">
        <v>0</v>
      </c>
      <c r="Y99" s="80">
        <v>0</v>
      </c>
      <c r="Z99" s="79">
        <v>0</v>
      </c>
      <c r="AA99" s="80">
        <v>0</v>
      </c>
      <c r="AB99" s="79">
        <v>0</v>
      </c>
      <c r="AC99" s="80">
        <v>0</v>
      </c>
      <c r="AD99" s="37">
        <v>0</v>
      </c>
      <c r="AE99" s="80">
        <v>0</v>
      </c>
      <c r="AF99" s="79">
        <v>0</v>
      </c>
      <c r="AG99" s="80">
        <v>0</v>
      </c>
      <c r="AH99" s="79">
        <v>0</v>
      </c>
      <c r="AI99" s="80">
        <v>0</v>
      </c>
      <c r="AJ99" s="79">
        <v>0</v>
      </c>
      <c r="AK99" s="80">
        <v>0</v>
      </c>
      <c r="AL99" s="79">
        <v>0</v>
      </c>
      <c r="AM99" s="80">
        <v>0</v>
      </c>
      <c r="AN99" s="79">
        <v>0</v>
      </c>
      <c r="AO99" s="80">
        <v>0</v>
      </c>
      <c r="AP99" s="79">
        <v>0</v>
      </c>
      <c r="AQ99" s="80">
        <v>0</v>
      </c>
      <c r="AR99" s="79">
        <v>0</v>
      </c>
      <c r="AS99" s="80">
        <v>0</v>
      </c>
      <c r="AT99" s="79">
        <v>0</v>
      </c>
      <c r="AU99" s="80">
        <v>0</v>
      </c>
      <c r="AV99" s="79">
        <v>0</v>
      </c>
      <c r="AW99" s="80">
        <v>0</v>
      </c>
      <c r="AX99" s="79">
        <v>0</v>
      </c>
      <c r="AY99" s="80">
        <v>0</v>
      </c>
      <c r="AZ99" s="79">
        <v>0</v>
      </c>
      <c r="BA99" s="80">
        <v>0</v>
      </c>
      <c r="BB99" s="79">
        <v>0</v>
      </c>
      <c r="BC99" s="80">
        <v>0</v>
      </c>
      <c r="BD99" s="79">
        <v>0</v>
      </c>
      <c r="BE99" s="80">
        <v>0</v>
      </c>
      <c r="BF99" s="79">
        <v>0</v>
      </c>
      <c r="BG99" s="80">
        <v>0</v>
      </c>
      <c r="BH99" s="79">
        <v>0</v>
      </c>
      <c r="BI99" s="80">
        <v>0</v>
      </c>
      <c r="BJ99" s="79">
        <v>0</v>
      </c>
      <c r="BK99" s="80">
        <v>0</v>
      </c>
      <c r="BL99" s="79">
        <v>0</v>
      </c>
      <c r="BM99" s="80">
        <v>0</v>
      </c>
      <c r="BN99" s="79">
        <v>0</v>
      </c>
      <c r="BO99" s="80">
        <v>0</v>
      </c>
      <c r="BP99" s="79">
        <v>0</v>
      </c>
      <c r="BQ99" s="80">
        <v>0</v>
      </c>
      <c r="BR99" s="79">
        <v>0</v>
      </c>
      <c r="BS99" s="80">
        <v>0</v>
      </c>
      <c r="BT99" s="79">
        <v>0</v>
      </c>
      <c r="BU99" s="80">
        <v>0</v>
      </c>
      <c r="BV99" s="79">
        <v>0</v>
      </c>
      <c r="BW99" s="80">
        <v>0</v>
      </c>
      <c r="BX99" s="79">
        <v>0</v>
      </c>
      <c r="BY99" s="80">
        <v>0</v>
      </c>
      <c r="BZ99" s="79">
        <v>0</v>
      </c>
      <c r="CA99" s="80">
        <v>0</v>
      </c>
      <c r="CB99" s="79">
        <v>0</v>
      </c>
      <c r="CC99" s="80">
        <v>0</v>
      </c>
      <c r="CD99" s="79">
        <v>0</v>
      </c>
      <c r="CE99" s="80">
        <v>0</v>
      </c>
      <c r="CF99" s="79">
        <v>0</v>
      </c>
      <c r="CG99" s="80">
        <v>0</v>
      </c>
      <c r="CH99" s="79">
        <v>0</v>
      </c>
      <c r="CI99" s="80">
        <v>0</v>
      </c>
      <c r="CJ99" s="79">
        <v>0</v>
      </c>
      <c r="CK99" s="80">
        <v>0</v>
      </c>
      <c r="CL99" s="90">
        <v>0</v>
      </c>
      <c r="CM99" s="80">
        <v>0</v>
      </c>
      <c r="CN99" s="79">
        <v>0</v>
      </c>
      <c r="CO99" s="80">
        <v>0</v>
      </c>
    </row>
    <row r="100" spans="1:93" ht="12.75" hidden="1">
      <c r="A100" s="39"/>
      <c r="B100" s="2" t="s">
        <v>160</v>
      </c>
      <c r="C100" s="66" t="s">
        <v>148</v>
      </c>
      <c r="D100" s="79">
        <v>0</v>
      </c>
      <c r="E100" s="80">
        <v>0</v>
      </c>
      <c r="F100" s="79">
        <v>0</v>
      </c>
      <c r="G100" s="80">
        <v>0</v>
      </c>
      <c r="H100" s="79">
        <v>0</v>
      </c>
      <c r="I100" s="80">
        <v>0</v>
      </c>
      <c r="J100" s="79">
        <v>0</v>
      </c>
      <c r="K100" s="80">
        <v>0</v>
      </c>
      <c r="L100" s="79">
        <v>0</v>
      </c>
      <c r="M100" s="80">
        <v>0</v>
      </c>
      <c r="N100" s="79">
        <v>0</v>
      </c>
      <c r="O100" s="80">
        <v>0</v>
      </c>
      <c r="P100" s="79">
        <v>0</v>
      </c>
      <c r="Q100" s="80">
        <v>0</v>
      </c>
      <c r="R100" s="79">
        <v>0</v>
      </c>
      <c r="S100" s="80">
        <v>0</v>
      </c>
      <c r="T100" s="79">
        <v>0</v>
      </c>
      <c r="U100" s="80">
        <v>0</v>
      </c>
      <c r="V100" s="79">
        <v>0</v>
      </c>
      <c r="W100" s="80">
        <v>0</v>
      </c>
      <c r="X100" s="79">
        <v>0</v>
      </c>
      <c r="Y100" s="80">
        <v>0</v>
      </c>
      <c r="Z100" s="79">
        <v>0</v>
      </c>
      <c r="AA100" s="80">
        <v>0</v>
      </c>
      <c r="AB100" s="79">
        <v>0</v>
      </c>
      <c r="AC100" s="80">
        <v>0</v>
      </c>
      <c r="AD100" s="37">
        <v>0</v>
      </c>
      <c r="AE100" s="80">
        <v>0</v>
      </c>
      <c r="AF100" s="79">
        <v>0</v>
      </c>
      <c r="AG100" s="80">
        <v>0</v>
      </c>
      <c r="AH100" s="79">
        <v>0</v>
      </c>
      <c r="AI100" s="80">
        <v>0</v>
      </c>
      <c r="AJ100" s="79">
        <v>0</v>
      </c>
      <c r="AK100" s="80">
        <v>0</v>
      </c>
      <c r="AL100" s="79">
        <v>0</v>
      </c>
      <c r="AM100" s="80">
        <v>0</v>
      </c>
      <c r="AN100" s="79">
        <v>0</v>
      </c>
      <c r="AO100" s="80">
        <v>0</v>
      </c>
      <c r="AP100" s="79">
        <v>0</v>
      </c>
      <c r="AQ100" s="80">
        <v>0</v>
      </c>
      <c r="AR100" s="79">
        <v>0</v>
      </c>
      <c r="AS100" s="80">
        <v>0</v>
      </c>
      <c r="AT100" s="79">
        <v>0</v>
      </c>
      <c r="AU100" s="80">
        <v>0</v>
      </c>
      <c r="AV100" s="79">
        <v>0</v>
      </c>
      <c r="AW100" s="80">
        <v>0</v>
      </c>
      <c r="AX100" s="79">
        <v>0</v>
      </c>
      <c r="AY100" s="80">
        <v>0</v>
      </c>
      <c r="AZ100" s="79">
        <v>0</v>
      </c>
      <c r="BA100" s="80">
        <v>0</v>
      </c>
      <c r="BB100" s="79">
        <v>0</v>
      </c>
      <c r="BC100" s="80">
        <v>0</v>
      </c>
      <c r="BD100" s="79">
        <v>0</v>
      </c>
      <c r="BE100" s="80">
        <v>0</v>
      </c>
      <c r="BF100" s="79">
        <v>0</v>
      </c>
      <c r="BG100" s="80">
        <v>0</v>
      </c>
      <c r="BH100" s="79">
        <v>0</v>
      </c>
      <c r="BI100" s="80">
        <v>0</v>
      </c>
      <c r="BJ100" s="79">
        <v>0</v>
      </c>
      <c r="BK100" s="80">
        <v>0</v>
      </c>
      <c r="BL100" s="79">
        <v>0</v>
      </c>
      <c r="BM100" s="80">
        <v>0</v>
      </c>
      <c r="BN100" s="79">
        <v>0</v>
      </c>
      <c r="BO100" s="80">
        <v>0</v>
      </c>
      <c r="BP100" s="79">
        <v>0</v>
      </c>
      <c r="BQ100" s="80">
        <v>0</v>
      </c>
      <c r="BR100" s="79">
        <v>0</v>
      </c>
      <c r="BS100" s="80">
        <v>0</v>
      </c>
      <c r="BT100" s="79">
        <v>0</v>
      </c>
      <c r="BU100" s="80">
        <v>0</v>
      </c>
      <c r="BV100" s="79">
        <v>0</v>
      </c>
      <c r="BW100" s="80">
        <v>0</v>
      </c>
      <c r="BX100" s="79">
        <v>0</v>
      </c>
      <c r="BY100" s="80">
        <v>0</v>
      </c>
      <c r="BZ100" s="79">
        <v>0</v>
      </c>
      <c r="CA100" s="80">
        <v>0</v>
      </c>
      <c r="CB100" s="79">
        <v>0</v>
      </c>
      <c r="CC100" s="80">
        <v>0</v>
      </c>
      <c r="CD100" s="79">
        <v>0</v>
      </c>
      <c r="CE100" s="80">
        <v>0</v>
      </c>
      <c r="CF100" s="79">
        <v>0</v>
      </c>
      <c r="CG100" s="80">
        <v>0</v>
      </c>
      <c r="CH100" s="79">
        <v>0</v>
      </c>
      <c r="CI100" s="80">
        <v>0</v>
      </c>
      <c r="CJ100" s="79">
        <v>0</v>
      </c>
      <c r="CK100" s="80">
        <v>0</v>
      </c>
      <c r="CL100" s="90">
        <v>0</v>
      </c>
      <c r="CM100" s="80">
        <v>0</v>
      </c>
      <c r="CN100" s="79">
        <v>0</v>
      </c>
      <c r="CO100" s="80">
        <v>0</v>
      </c>
    </row>
    <row r="101" spans="1:93" ht="12.75" hidden="1">
      <c r="A101" s="38" t="s">
        <v>14</v>
      </c>
      <c r="B101" s="1" t="s">
        <v>161</v>
      </c>
      <c r="C101" s="65" t="s">
        <v>162</v>
      </c>
      <c r="D101" s="79">
        <v>0</v>
      </c>
      <c r="E101" s="80">
        <v>0</v>
      </c>
      <c r="F101" s="79">
        <v>0</v>
      </c>
      <c r="G101" s="80">
        <v>0</v>
      </c>
      <c r="H101" s="79">
        <v>0</v>
      </c>
      <c r="I101" s="80">
        <v>0</v>
      </c>
      <c r="J101" s="79">
        <v>0</v>
      </c>
      <c r="K101" s="80">
        <v>0</v>
      </c>
      <c r="L101" s="79">
        <v>0</v>
      </c>
      <c r="M101" s="80">
        <v>0</v>
      </c>
      <c r="N101" s="79">
        <v>0</v>
      </c>
      <c r="O101" s="80">
        <v>0</v>
      </c>
      <c r="P101" s="79">
        <v>0</v>
      </c>
      <c r="Q101" s="80">
        <v>0</v>
      </c>
      <c r="R101" s="79">
        <v>0</v>
      </c>
      <c r="S101" s="80">
        <v>0</v>
      </c>
      <c r="T101" s="79">
        <v>0</v>
      </c>
      <c r="U101" s="80">
        <v>0</v>
      </c>
      <c r="V101" s="79">
        <v>0</v>
      </c>
      <c r="W101" s="80">
        <v>0</v>
      </c>
      <c r="X101" s="79">
        <v>0</v>
      </c>
      <c r="Y101" s="80">
        <v>0</v>
      </c>
      <c r="Z101" s="79">
        <v>0</v>
      </c>
      <c r="AA101" s="80">
        <v>0</v>
      </c>
      <c r="AB101" s="79">
        <v>0</v>
      </c>
      <c r="AC101" s="80">
        <v>0</v>
      </c>
      <c r="AD101" s="37">
        <v>0</v>
      </c>
      <c r="AE101" s="80">
        <v>0</v>
      </c>
      <c r="AF101" s="79">
        <v>0</v>
      </c>
      <c r="AG101" s="80">
        <v>0</v>
      </c>
      <c r="AH101" s="79">
        <v>11</v>
      </c>
      <c r="AI101" s="80">
        <v>0</v>
      </c>
      <c r="AJ101" s="79">
        <v>0</v>
      </c>
      <c r="AK101" s="80">
        <v>0</v>
      </c>
      <c r="AL101" s="79">
        <v>0</v>
      </c>
      <c r="AM101" s="80">
        <v>0</v>
      </c>
      <c r="AN101" s="79">
        <v>0</v>
      </c>
      <c r="AO101" s="80">
        <v>0</v>
      </c>
      <c r="AP101" s="79">
        <v>0</v>
      </c>
      <c r="AQ101" s="80">
        <v>0</v>
      </c>
      <c r="AR101" s="79">
        <v>0</v>
      </c>
      <c r="AS101" s="80">
        <v>0</v>
      </c>
      <c r="AT101" s="79">
        <v>0</v>
      </c>
      <c r="AU101" s="80">
        <v>0</v>
      </c>
      <c r="AV101" s="79">
        <v>0</v>
      </c>
      <c r="AW101" s="80">
        <v>0</v>
      </c>
      <c r="AX101" s="79">
        <v>0</v>
      </c>
      <c r="AY101" s="80">
        <v>0</v>
      </c>
      <c r="AZ101" s="79">
        <v>0</v>
      </c>
      <c r="BA101" s="80">
        <v>0</v>
      </c>
      <c r="BB101" s="79">
        <v>0</v>
      </c>
      <c r="BC101" s="80">
        <v>0</v>
      </c>
      <c r="BD101" s="79">
        <v>0</v>
      </c>
      <c r="BE101" s="80">
        <v>0</v>
      </c>
      <c r="BF101" s="79">
        <v>0</v>
      </c>
      <c r="BG101" s="80">
        <v>0</v>
      </c>
      <c r="BH101" s="79">
        <v>0</v>
      </c>
      <c r="BI101" s="80">
        <v>0</v>
      </c>
      <c r="BJ101" s="79">
        <v>0</v>
      </c>
      <c r="BK101" s="80">
        <v>0</v>
      </c>
      <c r="BL101" s="79">
        <v>0</v>
      </c>
      <c r="BM101" s="80">
        <v>0</v>
      </c>
      <c r="BN101" s="79">
        <v>0</v>
      </c>
      <c r="BO101" s="80">
        <v>0</v>
      </c>
      <c r="BP101" s="79">
        <v>0</v>
      </c>
      <c r="BQ101" s="80">
        <v>0</v>
      </c>
      <c r="BR101" s="79">
        <v>0</v>
      </c>
      <c r="BS101" s="80">
        <v>0</v>
      </c>
      <c r="BT101" s="79">
        <v>0</v>
      </c>
      <c r="BU101" s="80">
        <v>0</v>
      </c>
      <c r="BV101" s="79">
        <v>0</v>
      </c>
      <c r="BW101" s="80">
        <v>0</v>
      </c>
      <c r="BX101" s="79">
        <v>0</v>
      </c>
      <c r="BY101" s="80">
        <v>0</v>
      </c>
      <c r="BZ101" s="79">
        <v>0</v>
      </c>
      <c r="CA101" s="80">
        <v>0</v>
      </c>
      <c r="CB101" s="79">
        <v>0</v>
      </c>
      <c r="CC101" s="80">
        <v>0</v>
      </c>
      <c r="CD101" s="79">
        <v>0</v>
      </c>
      <c r="CE101" s="80">
        <v>0</v>
      </c>
      <c r="CF101" s="79">
        <v>0</v>
      </c>
      <c r="CG101" s="80">
        <v>0</v>
      </c>
      <c r="CH101" s="79">
        <v>0</v>
      </c>
      <c r="CI101" s="80">
        <v>0</v>
      </c>
      <c r="CJ101" s="79">
        <v>0</v>
      </c>
      <c r="CK101" s="80">
        <v>0</v>
      </c>
      <c r="CL101" s="90">
        <v>0</v>
      </c>
      <c r="CM101" s="80">
        <v>0</v>
      </c>
      <c r="CN101" s="79">
        <v>0</v>
      </c>
      <c r="CO101" s="80">
        <v>0</v>
      </c>
    </row>
    <row r="102" spans="1:93" ht="12.75" hidden="1">
      <c r="A102" s="39"/>
      <c r="B102" s="2"/>
      <c r="C102" s="66" t="s">
        <v>148</v>
      </c>
      <c r="D102" s="79">
        <v>0</v>
      </c>
      <c r="E102" s="80">
        <v>0</v>
      </c>
      <c r="F102" s="79">
        <v>0</v>
      </c>
      <c r="G102" s="80">
        <v>0</v>
      </c>
      <c r="H102" s="79">
        <v>0</v>
      </c>
      <c r="I102" s="80">
        <v>0</v>
      </c>
      <c r="J102" s="79">
        <v>0</v>
      </c>
      <c r="K102" s="80">
        <v>0</v>
      </c>
      <c r="L102" s="79">
        <v>0</v>
      </c>
      <c r="M102" s="80">
        <v>0</v>
      </c>
      <c r="N102" s="79">
        <v>0</v>
      </c>
      <c r="O102" s="80">
        <v>0</v>
      </c>
      <c r="P102" s="79">
        <v>0</v>
      </c>
      <c r="Q102" s="80">
        <v>0</v>
      </c>
      <c r="R102" s="79">
        <v>0</v>
      </c>
      <c r="S102" s="80">
        <v>0</v>
      </c>
      <c r="T102" s="79">
        <v>0</v>
      </c>
      <c r="U102" s="80">
        <v>0</v>
      </c>
      <c r="V102" s="79">
        <v>0</v>
      </c>
      <c r="W102" s="80">
        <v>0</v>
      </c>
      <c r="X102" s="79">
        <v>0</v>
      </c>
      <c r="Y102" s="80">
        <v>0</v>
      </c>
      <c r="Z102" s="79">
        <v>0</v>
      </c>
      <c r="AA102" s="80">
        <v>0</v>
      </c>
      <c r="AB102" s="79">
        <v>0</v>
      </c>
      <c r="AC102" s="80">
        <v>0</v>
      </c>
      <c r="AD102" s="37">
        <v>0</v>
      </c>
      <c r="AE102" s="80">
        <v>0</v>
      </c>
      <c r="AF102" s="79">
        <v>0</v>
      </c>
      <c r="AG102" s="80">
        <v>0</v>
      </c>
      <c r="AH102" s="81">
        <v>36.96</v>
      </c>
      <c r="AI102" s="83">
        <v>0</v>
      </c>
      <c r="AJ102" s="79">
        <v>0</v>
      </c>
      <c r="AK102" s="80">
        <v>0</v>
      </c>
      <c r="AL102" s="79">
        <v>0</v>
      </c>
      <c r="AM102" s="80">
        <v>0</v>
      </c>
      <c r="AN102" s="79">
        <v>0</v>
      </c>
      <c r="AO102" s="80">
        <v>0</v>
      </c>
      <c r="AP102" s="79">
        <v>0</v>
      </c>
      <c r="AQ102" s="80">
        <v>0</v>
      </c>
      <c r="AR102" s="79">
        <v>0</v>
      </c>
      <c r="AS102" s="80">
        <v>0</v>
      </c>
      <c r="AT102" s="79">
        <v>0</v>
      </c>
      <c r="AU102" s="80">
        <v>0</v>
      </c>
      <c r="AV102" s="79">
        <v>0</v>
      </c>
      <c r="AW102" s="80">
        <v>0</v>
      </c>
      <c r="AX102" s="79">
        <v>0</v>
      </c>
      <c r="AY102" s="80">
        <v>0</v>
      </c>
      <c r="AZ102" s="79">
        <v>0</v>
      </c>
      <c r="BA102" s="80">
        <v>0</v>
      </c>
      <c r="BB102" s="79">
        <v>0</v>
      </c>
      <c r="BC102" s="80">
        <v>0</v>
      </c>
      <c r="BD102" s="79">
        <v>0</v>
      </c>
      <c r="BE102" s="80">
        <v>0</v>
      </c>
      <c r="BF102" s="79">
        <v>0</v>
      </c>
      <c r="BG102" s="80">
        <v>0</v>
      </c>
      <c r="BH102" s="79">
        <v>0</v>
      </c>
      <c r="BI102" s="80">
        <v>0</v>
      </c>
      <c r="BJ102" s="79">
        <v>0</v>
      </c>
      <c r="BK102" s="80">
        <v>0</v>
      </c>
      <c r="BL102" s="79">
        <v>0</v>
      </c>
      <c r="BM102" s="80">
        <v>0</v>
      </c>
      <c r="BN102" s="79">
        <v>0</v>
      </c>
      <c r="BO102" s="80">
        <v>0</v>
      </c>
      <c r="BP102" s="79">
        <v>0</v>
      </c>
      <c r="BQ102" s="80">
        <v>0</v>
      </c>
      <c r="BR102" s="79">
        <v>0</v>
      </c>
      <c r="BS102" s="80">
        <v>0</v>
      </c>
      <c r="BT102" s="79">
        <v>0</v>
      </c>
      <c r="BU102" s="80">
        <v>0</v>
      </c>
      <c r="BV102" s="79">
        <v>0</v>
      </c>
      <c r="BW102" s="80">
        <v>0</v>
      </c>
      <c r="BX102" s="79">
        <v>0</v>
      </c>
      <c r="BY102" s="80">
        <v>0</v>
      </c>
      <c r="BZ102" s="79">
        <v>0</v>
      </c>
      <c r="CA102" s="80">
        <v>0</v>
      </c>
      <c r="CB102" s="79">
        <v>0</v>
      </c>
      <c r="CC102" s="80">
        <v>0</v>
      </c>
      <c r="CD102" s="79">
        <v>0</v>
      </c>
      <c r="CE102" s="80">
        <v>0</v>
      </c>
      <c r="CF102" s="79">
        <v>0</v>
      </c>
      <c r="CG102" s="80">
        <v>0</v>
      </c>
      <c r="CH102" s="79">
        <v>0</v>
      </c>
      <c r="CI102" s="80">
        <v>0</v>
      </c>
      <c r="CJ102" s="79">
        <v>0</v>
      </c>
      <c r="CK102" s="80">
        <v>0</v>
      </c>
      <c r="CL102" s="90">
        <v>0</v>
      </c>
      <c r="CM102" s="80">
        <v>0</v>
      </c>
      <c r="CN102" s="79">
        <v>0</v>
      </c>
      <c r="CO102" s="80">
        <v>0</v>
      </c>
    </row>
    <row r="103" spans="1:93" ht="12.75" hidden="1">
      <c r="A103" s="38" t="s">
        <v>15</v>
      </c>
      <c r="B103" s="1" t="s">
        <v>163</v>
      </c>
      <c r="C103" s="65" t="s">
        <v>147</v>
      </c>
      <c r="D103" s="79">
        <v>0</v>
      </c>
      <c r="E103" s="80">
        <v>0</v>
      </c>
      <c r="F103" s="79">
        <v>0</v>
      </c>
      <c r="G103" s="80">
        <v>0</v>
      </c>
      <c r="H103" s="79">
        <v>0</v>
      </c>
      <c r="I103" s="80">
        <v>0</v>
      </c>
      <c r="J103" s="79">
        <v>0</v>
      </c>
      <c r="K103" s="80">
        <v>0</v>
      </c>
      <c r="L103" s="79">
        <v>0</v>
      </c>
      <c r="M103" s="80">
        <v>0</v>
      </c>
      <c r="N103" s="79">
        <v>0</v>
      </c>
      <c r="O103" s="80">
        <v>0</v>
      </c>
      <c r="P103" s="79">
        <v>0</v>
      </c>
      <c r="Q103" s="80">
        <v>0</v>
      </c>
      <c r="R103" s="79">
        <v>0</v>
      </c>
      <c r="S103" s="80">
        <v>0</v>
      </c>
      <c r="T103" s="79">
        <v>0</v>
      </c>
      <c r="U103" s="80">
        <v>0</v>
      </c>
      <c r="V103" s="79">
        <v>0</v>
      </c>
      <c r="W103" s="80">
        <v>0</v>
      </c>
      <c r="X103" s="79">
        <v>0</v>
      </c>
      <c r="Y103" s="80">
        <v>0</v>
      </c>
      <c r="Z103" s="79">
        <v>0</v>
      </c>
      <c r="AA103" s="80">
        <v>0</v>
      </c>
      <c r="AB103" s="79">
        <v>0</v>
      </c>
      <c r="AC103" s="80">
        <v>0</v>
      </c>
      <c r="AD103" s="37">
        <v>0</v>
      </c>
      <c r="AE103" s="80">
        <v>0</v>
      </c>
      <c r="AF103" s="79">
        <v>0</v>
      </c>
      <c r="AG103" s="80">
        <v>0</v>
      </c>
      <c r="AH103" s="79">
        <v>0</v>
      </c>
      <c r="AI103" s="80">
        <v>0</v>
      </c>
      <c r="AJ103" s="79">
        <v>0</v>
      </c>
      <c r="AK103" s="80">
        <v>0</v>
      </c>
      <c r="AL103" s="79">
        <v>0</v>
      </c>
      <c r="AM103" s="80">
        <v>0</v>
      </c>
      <c r="AN103" s="79">
        <v>0</v>
      </c>
      <c r="AO103" s="80">
        <v>0</v>
      </c>
      <c r="AP103" s="79">
        <v>0</v>
      </c>
      <c r="AQ103" s="80">
        <v>0</v>
      </c>
      <c r="AR103" s="79">
        <v>0</v>
      </c>
      <c r="AS103" s="80">
        <v>0</v>
      </c>
      <c r="AT103" s="79">
        <v>0</v>
      </c>
      <c r="AU103" s="80">
        <v>0</v>
      </c>
      <c r="AV103" s="79">
        <v>0</v>
      </c>
      <c r="AW103" s="80">
        <v>0</v>
      </c>
      <c r="AX103" s="79">
        <v>0</v>
      </c>
      <c r="AY103" s="80">
        <v>0</v>
      </c>
      <c r="AZ103" s="79">
        <v>0</v>
      </c>
      <c r="BA103" s="80">
        <v>0</v>
      </c>
      <c r="BB103" s="79">
        <v>0</v>
      </c>
      <c r="BC103" s="80">
        <v>0</v>
      </c>
      <c r="BD103" s="79">
        <v>0</v>
      </c>
      <c r="BE103" s="80">
        <v>0</v>
      </c>
      <c r="BF103" s="79">
        <v>0</v>
      </c>
      <c r="BG103" s="80">
        <v>0</v>
      </c>
      <c r="BH103" s="79">
        <v>0</v>
      </c>
      <c r="BI103" s="80">
        <v>0</v>
      </c>
      <c r="BJ103" s="79">
        <v>0</v>
      </c>
      <c r="BK103" s="80">
        <v>0</v>
      </c>
      <c r="BL103" s="79">
        <v>0</v>
      </c>
      <c r="BM103" s="80">
        <v>0</v>
      </c>
      <c r="BN103" s="79">
        <v>0</v>
      </c>
      <c r="BO103" s="80">
        <v>0</v>
      </c>
      <c r="BP103" s="79">
        <v>0</v>
      </c>
      <c r="BQ103" s="80">
        <v>20</v>
      </c>
      <c r="BR103" s="79">
        <v>0</v>
      </c>
      <c r="BS103" s="80">
        <v>0</v>
      </c>
      <c r="BT103" s="79">
        <v>0</v>
      </c>
      <c r="BU103" s="80">
        <v>0</v>
      </c>
      <c r="BV103" s="79">
        <v>0</v>
      </c>
      <c r="BW103" s="80">
        <v>0</v>
      </c>
      <c r="BX103" s="79">
        <v>0</v>
      </c>
      <c r="BY103" s="80">
        <v>60</v>
      </c>
      <c r="BZ103" s="79">
        <v>0</v>
      </c>
      <c r="CA103" s="80">
        <v>0</v>
      </c>
      <c r="CB103" s="79">
        <v>0</v>
      </c>
      <c r="CC103" s="80">
        <v>0</v>
      </c>
      <c r="CD103" s="79">
        <v>0</v>
      </c>
      <c r="CE103" s="80">
        <v>0</v>
      </c>
      <c r="CF103" s="79">
        <v>0</v>
      </c>
      <c r="CG103" s="80">
        <v>0</v>
      </c>
      <c r="CH103" s="79">
        <v>0</v>
      </c>
      <c r="CI103" s="80">
        <v>0</v>
      </c>
      <c r="CJ103" s="79">
        <v>0</v>
      </c>
      <c r="CK103" s="80">
        <v>0</v>
      </c>
      <c r="CL103" s="90">
        <v>0</v>
      </c>
      <c r="CM103" s="80">
        <v>0</v>
      </c>
      <c r="CN103" s="79">
        <v>0</v>
      </c>
      <c r="CO103" s="80">
        <v>0</v>
      </c>
    </row>
    <row r="104" spans="1:93" ht="12.75" hidden="1">
      <c r="A104" s="39"/>
      <c r="B104" s="2"/>
      <c r="C104" s="66" t="s">
        <v>148</v>
      </c>
      <c r="D104" s="79">
        <v>0</v>
      </c>
      <c r="E104" s="80">
        <v>0</v>
      </c>
      <c r="F104" s="79">
        <v>0</v>
      </c>
      <c r="G104" s="80">
        <v>0</v>
      </c>
      <c r="H104" s="79">
        <v>0</v>
      </c>
      <c r="I104" s="80">
        <v>0</v>
      </c>
      <c r="J104" s="79">
        <v>0</v>
      </c>
      <c r="K104" s="80">
        <v>0</v>
      </c>
      <c r="L104" s="79">
        <v>0</v>
      </c>
      <c r="M104" s="80">
        <v>0</v>
      </c>
      <c r="N104" s="79">
        <v>0</v>
      </c>
      <c r="O104" s="80">
        <v>0</v>
      </c>
      <c r="P104" s="79">
        <v>0</v>
      </c>
      <c r="Q104" s="80">
        <v>0</v>
      </c>
      <c r="R104" s="79">
        <v>0</v>
      </c>
      <c r="S104" s="80">
        <v>0</v>
      </c>
      <c r="T104" s="79">
        <v>0</v>
      </c>
      <c r="U104" s="80">
        <v>0</v>
      </c>
      <c r="V104" s="79">
        <v>0</v>
      </c>
      <c r="W104" s="80">
        <v>0</v>
      </c>
      <c r="X104" s="79">
        <v>0</v>
      </c>
      <c r="Y104" s="80">
        <v>0</v>
      </c>
      <c r="Z104" s="79">
        <v>0</v>
      </c>
      <c r="AA104" s="80">
        <v>0</v>
      </c>
      <c r="AB104" s="79">
        <v>0</v>
      </c>
      <c r="AC104" s="80">
        <v>0</v>
      </c>
      <c r="AD104" s="37">
        <v>0</v>
      </c>
      <c r="AE104" s="80">
        <v>0</v>
      </c>
      <c r="AF104" s="79">
        <v>0</v>
      </c>
      <c r="AG104" s="80">
        <v>0</v>
      </c>
      <c r="AH104" s="79">
        <v>0</v>
      </c>
      <c r="AI104" s="80">
        <v>0</v>
      </c>
      <c r="AJ104" s="79">
        <v>0</v>
      </c>
      <c r="AK104" s="80">
        <v>0</v>
      </c>
      <c r="AL104" s="79">
        <v>0</v>
      </c>
      <c r="AM104" s="80">
        <v>0</v>
      </c>
      <c r="AN104" s="79">
        <v>0</v>
      </c>
      <c r="AO104" s="80">
        <v>0</v>
      </c>
      <c r="AP104" s="79">
        <v>0</v>
      </c>
      <c r="AQ104" s="80">
        <v>0</v>
      </c>
      <c r="AR104" s="79">
        <v>0</v>
      </c>
      <c r="AS104" s="80">
        <v>0</v>
      </c>
      <c r="AT104" s="79">
        <v>0</v>
      </c>
      <c r="AU104" s="80">
        <v>0</v>
      </c>
      <c r="AV104" s="79">
        <v>0</v>
      </c>
      <c r="AW104" s="80">
        <v>0</v>
      </c>
      <c r="AX104" s="79">
        <v>0</v>
      </c>
      <c r="AY104" s="80">
        <v>0</v>
      </c>
      <c r="AZ104" s="79">
        <v>0</v>
      </c>
      <c r="BA104" s="80">
        <v>0</v>
      </c>
      <c r="BB104" s="79">
        <v>0</v>
      </c>
      <c r="BC104" s="80">
        <v>0</v>
      </c>
      <c r="BD104" s="79">
        <v>0</v>
      </c>
      <c r="BE104" s="80">
        <v>0</v>
      </c>
      <c r="BF104" s="79">
        <v>0</v>
      </c>
      <c r="BG104" s="80">
        <v>0</v>
      </c>
      <c r="BH104" s="79">
        <v>0</v>
      </c>
      <c r="BI104" s="80">
        <v>0</v>
      </c>
      <c r="BJ104" s="79">
        <v>0</v>
      </c>
      <c r="BK104" s="80">
        <v>0</v>
      </c>
      <c r="BL104" s="79">
        <v>0</v>
      </c>
      <c r="BM104" s="80">
        <v>0</v>
      </c>
      <c r="BN104" s="79">
        <v>0</v>
      </c>
      <c r="BO104" s="80">
        <v>0</v>
      </c>
      <c r="BP104" s="79">
        <v>0</v>
      </c>
      <c r="BQ104" s="82">
        <v>1.716</v>
      </c>
      <c r="BR104" s="79">
        <v>0</v>
      </c>
      <c r="BS104" s="80">
        <v>0</v>
      </c>
      <c r="BT104" s="79">
        <v>0</v>
      </c>
      <c r="BU104" s="80">
        <v>0</v>
      </c>
      <c r="BV104" s="79">
        <v>0</v>
      </c>
      <c r="BW104" s="80">
        <v>0</v>
      </c>
      <c r="BX104" s="79">
        <v>0</v>
      </c>
      <c r="BY104" s="80">
        <v>5.148</v>
      </c>
      <c r="BZ104" s="79">
        <v>0</v>
      </c>
      <c r="CA104" s="80">
        <v>0</v>
      </c>
      <c r="CB104" s="79">
        <v>0</v>
      </c>
      <c r="CC104" s="80">
        <v>0</v>
      </c>
      <c r="CD104" s="79">
        <v>0</v>
      </c>
      <c r="CE104" s="80">
        <v>0</v>
      </c>
      <c r="CF104" s="79">
        <v>0</v>
      </c>
      <c r="CG104" s="80">
        <v>0</v>
      </c>
      <c r="CH104" s="79">
        <v>0</v>
      </c>
      <c r="CI104" s="80">
        <v>0</v>
      </c>
      <c r="CJ104" s="79">
        <v>0</v>
      </c>
      <c r="CK104" s="80">
        <v>0</v>
      </c>
      <c r="CL104" s="90">
        <v>0</v>
      </c>
      <c r="CM104" s="80">
        <v>0</v>
      </c>
      <c r="CN104" s="79">
        <v>0</v>
      </c>
      <c r="CO104" s="80">
        <v>0</v>
      </c>
    </row>
    <row r="105" spans="1:93" ht="12.75" hidden="1">
      <c r="A105" s="38" t="s">
        <v>16</v>
      </c>
      <c r="B105" s="1" t="s">
        <v>164</v>
      </c>
      <c r="C105" s="65" t="s">
        <v>147</v>
      </c>
      <c r="D105" s="79">
        <v>0</v>
      </c>
      <c r="E105" s="83">
        <v>13.73</v>
      </c>
      <c r="F105" s="79">
        <v>0</v>
      </c>
      <c r="G105" s="82">
        <v>13.73</v>
      </c>
      <c r="H105" s="79">
        <v>0</v>
      </c>
      <c r="I105" s="80">
        <v>0</v>
      </c>
      <c r="J105" s="79">
        <v>0</v>
      </c>
      <c r="K105" s="80">
        <v>0</v>
      </c>
      <c r="L105" s="79">
        <v>0</v>
      </c>
      <c r="M105" s="82">
        <v>13.73</v>
      </c>
      <c r="N105" s="79">
        <v>0</v>
      </c>
      <c r="O105" s="82">
        <v>13.73</v>
      </c>
      <c r="P105" s="79">
        <v>0</v>
      </c>
      <c r="Q105" s="82">
        <v>13.73</v>
      </c>
      <c r="R105" s="79">
        <v>0</v>
      </c>
      <c r="S105" s="82">
        <v>13.73</v>
      </c>
      <c r="T105" s="79">
        <v>0</v>
      </c>
      <c r="U105" s="80">
        <v>0</v>
      </c>
      <c r="V105" s="79">
        <v>0</v>
      </c>
      <c r="W105" s="98">
        <v>13.73</v>
      </c>
      <c r="X105" s="79">
        <v>0</v>
      </c>
      <c r="Y105" s="98">
        <v>13.73</v>
      </c>
      <c r="Z105" s="79">
        <v>0</v>
      </c>
      <c r="AA105" s="98">
        <v>13.73</v>
      </c>
      <c r="AB105" s="79">
        <v>0</v>
      </c>
      <c r="AC105" s="98">
        <v>13.73</v>
      </c>
      <c r="AD105" s="86">
        <v>0</v>
      </c>
      <c r="AE105" s="98">
        <v>13.73</v>
      </c>
      <c r="AF105" s="79">
        <v>0</v>
      </c>
      <c r="AG105" s="80">
        <v>0</v>
      </c>
      <c r="AH105" s="79">
        <v>0</v>
      </c>
      <c r="AI105" s="98">
        <v>17.73</v>
      </c>
      <c r="AJ105" s="79">
        <v>0</v>
      </c>
      <c r="AK105" s="83">
        <v>13.73</v>
      </c>
      <c r="AL105" s="79">
        <v>0</v>
      </c>
      <c r="AM105" s="80">
        <v>0</v>
      </c>
      <c r="AN105" s="79">
        <v>0</v>
      </c>
      <c r="AO105" s="98">
        <v>7</v>
      </c>
      <c r="AP105" s="79">
        <v>0</v>
      </c>
      <c r="AQ105" s="80">
        <v>13.73</v>
      </c>
      <c r="AR105" s="79">
        <v>0</v>
      </c>
      <c r="AS105" s="82">
        <v>13.73</v>
      </c>
      <c r="AT105" s="79">
        <v>0</v>
      </c>
      <c r="AU105" s="98">
        <v>13.73</v>
      </c>
      <c r="AV105" s="79">
        <v>0</v>
      </c>
      <c r="AW105" s="80">
        <v>0</v>
      </c>
      <c r="AX105" s="79">
        <v>0</v>
      </c>
      <c r="AY105" s="98">
        <v>13.73</v>
      </c>
      <c r="AZ105" s="79">
        <v>0</v>
      </c>
      <c r="BA105" s="80">
        <v>0</v>
      </c>
      <c r="BB105" s="79">
        <v>0</v>
      </c>
      <c r="BC105" s="98">
        <v>13.73</v>
      </c>
      <c r="BD105" s="79">
        <v>0</v>
      </c>
      <c r="BE105" s="80">
        <v>0</v>
      </c>
      <c r="BF105" s="79">
        <v>0</v>
      </c>
      <c r="BG105" s="80">
        <v>0</v>
      </c>
      <c r="BH105" s="79">
        <v>0</v>
      </c>
      <c r="BI105" s="83">
        <v>13.73</v>
      </c>
      <c r="BJ105" s="79">
        <v>0</v>
      </c>
      <c r="BK105" s="98">
        <v>13.73</v>
      </c>
      <c r="BL105" s="79">
        <v>0</v>
      </c>
      <c r="BM105" s="98">
        <v>13.73</v>
      </c>
      <c r="BN105" s="79">
        <v>0</v>
      </c>
      <c r="BO105" s="98">
        <v>28.73</v>
      </c>
      <c r="BP105" s="79">
        <v>0</v>
      </c>
      <c r="BQ105" s="80">
        <v>0</v>
      </c>
      <c r="BR105" s="79">
        <v>0</v>
      </c>
      <c r="BS105" s="98">
        <v>13.73</v>
      </c>
      <c r="BT105" s="79">
        <v>0</v>
      </c>
      <c r="BU105" s="80">
        <v>0</v>
      </c>
      <c r="BV105" s="79">
        <v>0</v>
      </c>
      <c r="BW105" s="98">
        <v>13.73</v>
      </c>
      <c r="BX105" s="79">
        <v>0</v>
      </c>
      <c r="BY105" s="80">
        <v>0</v>
      </c>
      <c r="BZ105" s="79">
        <v>0</v>
      </c>
      <c r="CA105" s="98">
        <v>13.73</v>
      </c>
      <c r="CB105" s="79">
        <v>0</v>
      </c>
      <c r="CC105" s="80">
        <v>0</v>
      </c>
      <c r="CD105" s="79">
        <v>0</v>
      </c>
      <c r="CE105" s="98">
        <v>13.73</v>
      </c>
      <c r="CF105" s="79">
        <v>0</v>
      </c>
      <c r="CG105" s="98">
        <v>13.73</v>
      </c>
      <c r="CH105" s="79">
        <v>0</v>
      </c>
      <c r="CI105" s="98">
        <v>13.73</v>
      </c>
      <c r="CJ105" s="79">
        <v>0</v>
      </c>
      <c r="CK105" s="98">
        <v>13.73</v>
      </c>
      <c r="CL105" s="90">
        <v>3</v>
      </c>
      <c r="CM105" s="80">
        <v>13.73</v>
      </c>
      <c r="CN105" s="79">
        <v>0</v>
      </c>
      <c r="CO105" s="80">
        <v>0</v>
      </c>
    </row>
    <row r="106" spans="1:93" ht="12.75" hidden="1">
      <c r="A106" s="39"/>
      <c r="B106" s="2"/>
      <c r="C106" s="66" t="s">
        <v>148</v>
      </c>
      <c r="D106" s="79">
        <v>0</v>
      </c>
      <c r="E106" s="82">
        <v>1.392</v>
      </c>
      <c r="F106" s="79">
        <v>0</v>
      </c>
      <c r="G106" s="82">
        <v>1.392</v>
      </c>
      <c r="H106" s="79">
        <v>0</v>
      </c>
      <c r="I106" s="80">
        <v>0</v>
      </c>
      <c r="J106" s="79">
        <v>0</v>
      </c>
      <c r="K106" s="80">
        <v>0</v>
      </c>
      <c r="L106" s="79">
        <v>0</v>
      </c>
      <c r="M106" s="82">
        <v>1.392</v>
      </c>
      <c r="N106" s="79">
        <v>0</v>
      </c>
      <c r="O106" s="82">
        <v>1.392</v>
      </c>
      <c r="P106" s="79">
        <v>0</v>
      </c>
      <c r="Q106" s="82">
        <v>1.392</v>
      </c>
      <c r="R106" s="79">
        <v>0</v>
      </c>
      <c r="S106" s="82">
        <v>1.392</v>
      </c>
      <c r="T106" s="79">
        <v>0</v>
      </c>
      <c r="U106" s="80">
        <v>0</v>
      </c>
      <c r="V106" s="79">
        <v>0</v>
      </c>
      <c r="W106" s="82">
        <v>1.392</v>
      </c>
      <c r="X106" s="79">
        <v>0</v>
      </c>
      <c r="Y106" s="82">
        <v>1.392</v>
      </c>
      <c r="Z106" s="79">
        <v>0</v>
      </c>
      <c r="AA106" s="82">
        <v>1.392</v>
      </c>
      <c r="AB106" s="79">
        <v>0</v>
      </c>
      <c r="AC106" s="82">
        <v>1.392</v>
      </c>
      <c r="AD106" s="86">
        <v>0</v>
      </c>
      <c r="AE106" s="82">
        <v>1.392</v>
      </c>
      <c r="AF106" s="79">
        <v>0</v>
      </c>
      <c r="AG106" s="80">
        <v>0</v>
      </c>
      <c r="AH106" s="79">
        <v>0</v>
      </c>
      <c r="AI106" s="82">
        <v>7.781000000000001</v>
      </c>
      <c r="AJ106" s="79">
        <v>0</v>
      </c>
      <c r="AK106" s="82">
        <v>1.392</v>
      </c>
      <c r="AL106" s="79">
        <v>0</v>
      </c>
      <c r="AM106" s="80">
        <v>0</v>
      </c>
      <c r="AN106" s="79">
        <v>0</v>
      </c>
      <c r="AO106" s="82">
        <v>0.786</v>
      </c>
      <c r="AP106" s="79">
        <v>0</v>
      </c>
      <c r="AQ106" s="82">
        <v>1.392</v>
      </c>
      <c r="AR106" s="79">
        <v>0</v>
      </c>
      <c r="AS106" s="82">
        <v>1.392</v>
      </c>
      <c r="AT106" s="79">
        <v>0</v>
      </c>
      <c r="AU106" s="82">
        <v>1.392</v>
      </c>
      <c r="AV106" s="79">
        <v>0</v>
      </c>
      <c r="AW106" s="80">
        <v>0</v>
      </c>
      <c r="AX106" s="79">
        <v>0</v>
      </c>
      <c r="AY106" s="82">
        <v>1.392</v>
      </c>
      <c r="AZ106" s="79">
        <v>0</v>
      </c>
      <c r="BA106" s="80">
        <v>0</v>
      </c>
      <c r="BB106" s="79">
        <v>0</v>
      </c>
      <c r="BC106" s="82">
        <v>1.392</v>
      </c>
      <c r="BD106" s="79">
        <v>0</v>
      </c>
      <c r="BE106" s="80">
        <v>0</v>
      </c>
      <c r="BF106" s="79">
        <v>0</v>
      </c>
      <c r="BG106" s="80">
        <v>0</v>
      </c>
      <c r="BH106" s="79">
        <v>0</v>
      </c>
      <c r="BI106" s="82">
        <v>1.392</v>
      </c>
      <c r="BJ106" s="79">
        <v>0</v>
      </c>
      <c r="BK106" s="82">
        <v>1.392</v>
      </c>
      <c r="BL106" s="79">
        <v>0</v>
      </c>
      <c r="BM106" s="82">
        <v>1.392</v>
      </c>
      <c r="BN106" s="79">
        <v>0</v>
      </c>
      <c r="BO106" s="82">
        <v>6.212999999999999</v>
      </c>
      <c r="BP106" s="79">
        <v>0</v>
      </c>
      <c r="BQ106" s="80">
        <v>0</v>
      </c>
      <c r="BR106" s="79">
        <v>0</v>
      </c>
      <c r="BS106" s="82">
        <v>1.392</v>
      </c>
      <c r="BT106" s="79">
        <v>0</v>
      </c>
      <c r="BU106" s="80">
        <v>0</v>
      </c>
      <c r="BV106" s="79">
        <v>0</v>
      </c>
      <c r="BW106" s="82">
        <v>1.392</v>
      </c>
      <c r="BX106" s="79">
        <v>0</v>
      </c>
      <c r="BY106" s="80">
        <v>0</v>
      </c>
      <c r="BZ106" s="79">
        <v>0</v>
      </c>
      <c r="CA106" s="82">
        <v>1.392</v>
      </c>
      <c r="CB106" s="79">
        <v>0</v>
      </c>
      <c r="CC106" s="80">
        <v>0</v>
      </c>
      <c r="CD106" s="79">
        <v>0</v>
      </c>
      <c r="CE106" s="82">
        <v>1.392</v>
      </c>
      <c r="CF106" s="79">
        <v>0</v>
      </c>
      <c r="CG106" s="82">
        <v>1.392</v>
      </c>
      <c r="CH106" s="79">
        <v>0</v>
      </c>
      <c r="CI106" s="82">
        <v>1.392</v>
      </c>
      <c r="CJ106" s="79">
        <v>0</v>
      </c>
      <c r="CK106" s="82">
        <v>1.392</v>
      </c>
      <c r="CL106" s="91">
        <f>3*0.972</f>
        <v>2.916</v>
      </c>
      <c r="CM106" s="82">
        <v>1.392</v>
      </c>
      <c r="CN106" s="79">
        <v>0</v>
      </c>
      <c r="CO106" s="80">
        <v>0</v>
      </c>
    </row>
    <row r="107" spans="1:93" ht="12.75" hidden="1">
      <c r="A107" s="38" t="s">
        <v>17</v>
      </c>
      <c r="B107" s="1" t="s">
        <v>165</v>
      </c>
      <c r="C107" s="65" t="s">
        <v>162</v>
      </c>
      <c r="D107" s="79">
        <v>0</v>
      </c>
      <c r="E107" s="80">
        <v>11</v>
      </c>
      <c r="F107" s="79">
        <v>0</v>
      </c>
      <c r="G107" s="80">
        <v>8</v>
      </c>
      <c r="H107" s="79">
        <v>0</v>
      </c>
      <c r="I107" s="80">
        <v>6</v>
      </c>
      <c r="J107" s="79">
        <v>0</v>
      </c>
      <c r="K107" s="80">
        <v>0</v>
      </c>
      <c r="L107" s="79">
        <v>0</v>
      </c>
      <c r="M107" s="80">
        <v>27</v>
      </c>
      <c r="N107" s="79">
        <v>0</v>
      </c>
      <c r="O107" s="80">
        <v>8</v>
      </c>
      <c r="P107" s="79">
        <v>0</v>
      </c>
      <c r="Q107" s="80">
        <v>16</v>
      </c>
      <c r="R107" s="79">
        <v>0</v>
      </c>
      <c r="S107" s="80">
        <v>20</v>
      </c>
      <c r="T107" s="79">
        <v>0</v>
      </c>
      <c r="U107" s="80">
        <v>0</v>
      </c>
      <c r="V107" s="79">
        <v>0</v>
      </c>
      <c r="W107" s="98">
        <v>4</v>
      </c>
      <c r="X107" s="79">
        <v>0</v>
      </c>
      <c r="Y107" s="80">
        <v>22</v>
      </c>
      <c r="Z107" s="79">
        <v>0</v>
      </c>
      <c r="AA107" s="80">
        <v>6</v>
      </c>
      <c r="AB107" s="79">
        <v>0</v>
      </c>
      <c r="AC107" s="98">
        <v>11</v>
      </c>
      <c r="AD107" s="86">
        <v>0</v>
      </c>
      <c r="AE107" s="80">
        <v>11</v>
      </c>
      <c r="AF107" s="79">
        <v>0</v>
      </c>
      <c r="AG107" s="98">
        <v>19</v>
      </c>
      <c r="AH107" s="79">
        <v>0</v>
      </c>
      <c r="AI107" s="98">
        <v>8</v>
      </c>
      <c r="AJ107" s="79">
        <v>0</v>
      </c>
      <c r="AK107" s="83">
        <v>4</v>
      </c>
      <c r="AL107" s="79">
        <v>0</v>
      </c>
      <c r="AM107" s="80">
        <v>12</v>
      </c>
      <c r="AN107" s="79">
        <v>0</v>
      </c>
      <c r="AO107" s="80">
        <v>19</v>
      </c>
      <c r="AP107" s="79">
        <v>0</v>
      </c>
      <c r="AQ107" s="80">
        <v>7</v>
      </c>
      <c r="AR107" s="79">
        <v>0</v>
      </c>
      <c r="AS107" s="98">
        <v>4</v>
      </c>
      <c r="AT107" s="79">
        <v>0</v>
      </c>
      <c r="AU107" s="80">
        <v>5</v>
      </c>
      <c r="AV107" s="79">
        <v>0</v>
      </c>
      <c r="AW107" s="80">
        <v>5</v>
      </c>
      <c r="AX107" s="79">
        <v>0</v>
      </c>
      <c r="AY107" s="80">
        <v>4</v>
      </c>
      <c r="AZ107" s="79">
        <v>0</v>
      </c>
      <c r="BA107" s="80">
        <v>7</v>
      </c>
      <c r="BB107" s="79">
        <v>0</v>
      </c>
      <c r="BC107" s="80">
        <v>0</v>
      </c>
      <c r="BD107" s="79">
        <v>0</v>
      </c>
      <c r="BE107" s="80">
        <v>33</v>
      </c>
      <c r="BF107" s="79">
        <v>0</v>
      </c>
      <c r="BG107" s="80">
        <v>28</v>
      </c>
      <c r="BH107" s="79">
        <v>0</v>
      </c>
      <c r="BI107" s="80">
        <v>16</v>
      </c>
      <c r="BJ107" s="79">
        <v>0</v>
      </c>
      <c r="BK107" s="80">
        <v>25</v>
      </c>
      <c r="BL107" s="79">
        <v>0</v>
      </c>
      <c r="BM107" s="80">
        <v>11</v>
      </c>
      <c r="BN107" s="79">
        <v>0</v>
      </c>
      <c r="BO107" s="80">
        <v>11</v>
      </c>
      <c r="BP107" s="79">
        <v>0</v>
      </c>
      <c r="BQ107" s="80">
        <v>0</v>
      </c>
      <c r="BR107" s="79">
        <v>6</v>
      </c>
      <c r="BS107" s="80">
        <v>8</v>
      </c>
      <c r="BT107" s="79">
        <v>6</v>
      </c>
      <c r="BU107" s="80">
        <v>11</v>
      </c>
      <c r="BV107" s="79">
        <v>0</v>
      </c>
      <c r="BW107" s="80">
        <v>0</v>
      </c>
      <c r="BX107" s="79">
        <v>0</v>
      </c>
      <c r="BY107" s="80">
        <v>0</v>
      </c>
      <c r="BZ107" s="79">
        <v>0</v>
      </c>
      <c r="CA107" s="80">
        <v>6</v>
      </c>
      <c r="CB107" s="79">
        <v>0</v>
      </c>
      <c r="CC107" s="80">
        <v>3</v>
      </c>
      <c r="CD107" s="79">
        <v>0</v>
      </c>
      <c r="CE107" s="80">
        <v>0</v>
      </c>
      <c r="CF107" s="79">
        <v>0</v>
      </c>
      <c r="CG107" s="80">
        <v>9</v>
      </c>
      <c r="CH107" s="79">
        <v>0</v>
      </c>
      <c r="CI107" s="80">
        <v>11</v>
      </c>
      <c r="CJ107" s="79">
        <v>0</v>
      </c>
      <c r="CK107" s="80">
        <v>15</v>
      </c>
      <c r="CL107" s="90">
        <v>0</v>
      </c>
      <c r="CM107" s="80">
        <v>6</v>
      </c>
      <c r="CN107" s="79">
        <v>0</v>
      </c>
      <c r="CO107" s="80">
        <v>0</v>
      </c>
    </row>
    <row r="108" spans="1:93" ht="12.75" hidden="1">
      <c r="A108" s="39"/>
      <c r="B108" s="2"/>
      <c r="C108" s="66" t="s">
        <v>148</v>
      </c>
      <c r="D108" s="79">
        <v>0</v>
      </c>
      <c r="E108" s="82">
        <v>3.713</v>
      </c>
      <c r="F108" s="79">
        <v>0</v>
      </c>
      <c r="G108" s="82">
        <v>3.446</v>
      </c>
      <c r="H108" s="79">
        <v>0</v>
      </c>
      <c r="I108" s="82">
        <v>2.3970000000000002</v>
      </c>
      <c r="J108" s="79">
        <v>0</v>
      </c>
      <c r="K108" s="80">
        <v>0</v>
      </c>
      <c r="L108" s="79">
        <v>0</v>
      </c>
      <c r="M108" s="82">
        <v>8.879</v>
      </c>
      <c r="N108" s="79">
        <v>0</v>
      </c>
      <c r="O108" s="82">
        <v>3.186</v>
      </c>
      <c r="P108" s="79">
        <v>0</v>
      </c>
      <c r="Q108" s="82">
        <v>6.59</v>
      </c>
      <c r="R108" s="79">
        <v>0</v>
      </c>
      <c r="S108" s="82">
        <v>8.256</v>
      </c>
      <c r="T108" s="79">
        <v>0</v>
      </c>
      <c r="U108" s="80">
        <v>0</v>
      </c>
      <c r="V108" s="79">
        <v>0</v>
      </c>
      <c r="W108" s="82">
        <v>1.176</v>
      </c>
      <c r="X108" s="79">
        <v>0</v>
      </c>
      <c r="Y108" s="82">
        <v>9.354</v>
      </c>
      <c r="Z108" s="79">
        <v>0</v>
      </c>
      <c r="AA108" s="82">
        <v>1.764</v>
      </c>
      <c r="AB108" s="79">
        <v>0</v>
      </c>
      <c r="AC108" s="82">
        <v>4.27</v>
      </c>
      <c r="AD108" s="86">
        <v>0</v>
      </c>
      <c r="AE108" s="82">
        <v>4.064</v>
      </c>
      <c r="AF108" s="79">
        <v>0</v>
      </c>
      <c r="AG108" s="82">
        <v>7.579000000000001</v>
      </c>
      <c r="AH108" s="79">
        <v>0</v>
      </c>
      <c r="AI108" s="82">
        <v>2.08</v>
      </c>
      <c r="AJ108" s="79">
        <v>0</v>
      </c>
      <c r="AK108" s="82">
        <v>1.176</v>
      </c>
      <c r="AL108" s="79">
        <v>0</v>
      </c>
      <c r="AM108" s="82">
        <v>3.9739999999999998</v>
      </c>
      <c r="AN108" s="79">
        <v>0</v>
      </c>
      <c r="AO108" s="82">
        <v>8.704</v>
      </c>
      <c r="AP108" s="79">
        <v>0</v>
      </c>
      <c r="AQ108" s="82">
        <v>2.058</v>
      </c>
      <c r="AR108" s="79">
        <v>0</v>
      </c>
      <c r="AS108" s="82">
        <v>1.176</v>
      </c>
      <c r="AT108" s="79">
        <v>0</v>
      </c>
      <c r="AU108" s="82">
        <v>1.47</v>
      </c>
      <c r="AV108" s="79">
        <v>0</v>
      </c>
      <c r="AW108" s="82">
        <v>1.47</v>
      </c>
      <c r="AX108" s="79">
        <v>0</v>
      </c>
      <c r="AY108" s="82">
        <v>1.176</v>
      </c>
      <c r="AZ108" s="79">
        <v>0</v>
      </c>
      <c r="BA108" s="82">
        <v>2.284</v>
      </c>
      <c r="BB108" s="79">
        <v>0</v>
      </c>
      <c r="BC108" s="80">
        <v>0</v>
      </c>
      <c r="BD108" s="79">
        <v>0</v>
      </c>
      <c r="BE108" s="82">
        <v>11.629000000000001</v>
      </c>
      <c r="BF108" s="79">
        <v>0</v>
      </c>
      <c r="BG108" s="82">
        <v>8.901</v>
      </c>
      <c r="BH108" s="79">
        <v>0</v>
      </c>
      <c r="BI108" s="82">
        <v>5.902</v>
      </c>
      <c r="BJ108" s="79">
        <v>0</v>
      </c>
      <c r="BK108" s="83">
        <v>8.292000000000002</v>
      </c>
      <c r="BL108" s="79">
        <v>0</v>
      </c>
      <c r="BM108" s="82">
        <v>4.013</v>
      </c>
      <c r="BN108" s="79">
        <v>0</v>
      </c>
      <c r="BO108" s="82">
        <v>4.197</v>
      </c>
      <c r="BP108" s="79">
        <v>0</v>
      </c>
      <c r="BQ108" s="80">
        <v>0</v>
      </c>
      <c r="BR108" s="81">
        <v>3</v>
      </c>
      <c r="BS108" s="83">
        <v>2.862</v>
      </c>
      <c r="BT108" s="81">
        <v>3</v>
      </c>
      <c r="BU108" s="82">
        <v>4.222</v>
      </c>
      <c r="BV108" s="79">
        <v>0</v>
      </c>
      <c r="BW108" s="80">
        <v>0</v>
      </c>
      <c r="BX108" s="79">
        <v>0</v>
      </c>
      <c r="BY108" s="80">
        <v>0</v>
      </c>
      <c r="BZ108" s="79">
        <v>0</v>
      </c>
      <c r="CA108" s="82">
        <v>1.764</v>
      </c>
      <c r="CB108" s="79">
        <v>0</v>
      </c>
      <c r="CC108" s="82">
        <v>1.565</v>
      </c>
      <c r="CD108" s="79">
        <v>0</v>
      </c>
      <c r="CE108" s="80">
        <v>0</v>
      </c>
      <c r="CF108" s="79">
        <v>0</v>
      </c>
      <c r="CG108" s="82">
        <v>2.714</v>
      </c>
      <c r="CH108" s="79">
        <v>0</v>
      </c>
      <c r="CI108" s="82">
        <v>3.908</v>
      </c>
      <c r="CJ108" s="79">
        <v>0</v>
      </c>
      <c r="CK108" s="82">
        <v>5.7330000000000005</v>
      </c>
      <c r="CL108" s="90">
        <v>0</v>
      </c>
      <c r="CM108" s="80">
        <v>1.58</v>
      </c>
      <c r="CN108" s="79">
        <v>0</v>
      </c>
      <c r="CO108" s="80">
        <v>0</v>
      </c>
    </row>
    <row r="109" spans="1:93" ht="12.75" hidden="1">
      <c r="A109" s="38" t="s">
        <v>18</v>
      </c>
      <c r="B109" s="1" t="s">
        <v>167</v>
      </c>
      <c r="C109" s="65" t="s">
        <v>208</v>
      </c>
      <c r="D109" s="79">
        <v>0</v>
      </c>
      <c r="E109" s="80">
        <v>0</v>
      </c>
      <c r="F109" s="79">
        <v>2</v>
      </c>
      <c r="G109" s="80">
        <v>0</v>
      </c>
      <c r="H109" s="79">
        <v>2</v>
      </c>
      <c r="I109" s="80">
        <v>0</v>
      </c>
      <c r="J109" s="79">
        <v>0</v>
      </c>
      <c r="K109" s="80">
        <v>0</v>
      </c>
      <c r="L109" s="79">
        <v>0</v>
      </c>
      <c r="M109" s="80">
        <v>0</v>
      </c>
      <c r="N109" s="79">
        <v>0</v>
      </c>
      <c r="O109" s="80">
        <v>0</v>
      </c>
      <c r="P109" s="79">
        <v>0</v>
      </c>
      <c r="Q109" s="80">
        <v>0</v>
      </c>
      <c r="R109" s="79">
        <v>22</v>
      </c>
      <c r="S109" s="80">
        <v>1</v>
      </c>
      <c r="T109" s="79">
        <v>6</v>
      </c>
      <c r="U109" s="80">
        <v>0</v>
      </c>
      <c r="V109" s="79">
        <v>0</v>
      </c>
      <c r="W109" s="80">
        <v>0</v>
      </c>
      <c r="X109" s="79">
        <v>2</v>
      </c>
      <c r="Y109" s="80">
        <v>0</v>
      </c>
      <c r="Z109" s="79">
        <v>0</v>
      </c>
      <c r="AA109" s="80">
        <v>0</v>
      </c>
      <c r="AB109" s="79">
        <v>0</v>
      </c>
      <c r="AC109" s="80">
        <v>0</v>
      </c>
      <c r="AD109" s="86">
        <v>0</v>
      </c>
      <c r="AE109" s="80">
        <v>0</v>
      </c>
      <c r="AF109" s="79">
        <v>0</v>
      </c>
      <c r="AG109" s="80">
        <v>10</v>
      </c>
      <c r="AH109" s="79">
        <v>0</v>
      </c>
      <c r="AI109" s="80">
        <v>1</v>
      </c>
      <c r="AJ109" s="79">
        <v>0</v>
      </c>
      <c r="AK109" s="80">
        <v>0</v>
      </c>
      <c r="AL109" s="79">
        <v>0</v>
      </c>
      <c r="AM109" s="80">
        <v>16</v>
      </c>
      <c r="AN109" s="79">
        <v>1</v>
      </c>
      <c r="AO109" s="80">
        <v>1</v>
      </c>
      <c r="AP109" s="79">
        <v>0</v>
      </c>
      <c r="AQ109" s="80">
        <v>1</v>
      </c>
      <c r="AR109" s="79">
        <v>1</v>
      </c>
      <c r="AS109" s="80">
        <v>3</v>
      </c>
      <c r="AT109" s="79">
        <v>0</v>
      </c>
      <c r="AU109" s="80">
        <v>0</v>
      </c>
      <c r="AV109" s="79">
        <v>0</v>
      </c>
      <c r="AW109" s="80">
        <v>0</v>
      </c>
      <c r="AX109" s="79">
        <v>1</v>
      </c>
      <c r="AY109" s="80">
        <v>0</v>
      </c>
      <c r="AZ109" s="79">
        <v>0</v>
      </c>
      <c r="BA109" s="80">
        <v>20</v>
      </c>
      <c r="BB109" s="81" t="s">
        <v>413</v>
      </c>
      <c r="BC109" s="98">
        <v>36</v>
      </c>
      <c r="BD109" s="79">
        <v>2</v>
      </c>
      <c r="BE109" s="80">
        <v>4</v>
      </c>
      <c r="BF109" s="79">
        <f>6+1</f>
        <v>7</v>
      </c>
      <c r="BG109" s="80">
        <v>20</v>
      </c>
      <c r="BH109" s="79">
        <v>7</v>
      </c>
      <c r="BI109" s="80">
        <v>20</v>
      </c>
      <c r="BJ109" s="79">
        <v>42</v>
      </c>
      <c r="BK109" s="80">
        <v>140</v>
      </c>
      <c r="BL109" s="79">
        <v>5</v>
      </c>
      <c r="BM109" s="80">
        <v>36</v>
      </c>
      <c r="BN109" s="79">
        <v>9</v>
      </c>
      <c r="BO109" s="80">
        <v>29</v>
      </c>
      <c r="BP109" s="79">
        <v>0</v>
      </c>
      <c r="BQ109" s="80">
        <v>24</v>
      </c>
      <c r="BR109" s="79">
        <v>6</v>
      </c>
      <c r="BS109" s="80">
        <v>6</v>
      </c>
      <c r="BT109" s="79">
        <v>4</v>
      </c>
      <c r="BU109" s="80">
        <v>1</v>
      </c>
      <c r="BV109" s="79">
        <v>24</v>
      </c>
      <c r="BW109" s="80">
        <v>98</v>
      </c>
      <c r="BX109" s="79">
        <v>4</v>
      </c>
      <c r="BY109" s="80">
        <v>23</v>
      </c>
      <c r="BZ109" s="79">
        <v>19</v>
      </c>
      <c r="CA109" s="80">
        <v>0</v>
      </c>
      <c r="CB109" s="79">
        <v>2</v>
      </c>
      <c r="CC109" s="80">
        <v>1</v>
      </c>
      <c r="CD109" s="79">
        <v>21</v>
      </c>
      <c r="CE109" s="80">
        <v>42</v>
      </c>
      <c r="CF109" s="79">
        <v>5</v>
      </c>
      <c r="CG109" s="80">
        <v>5</v>
      </c>
      <c r="CH109" s="79">
        <v>0</v>
      </c>
      <c r="CI109" s="80">
        <v>0</v>
      </c>
      <c r="CJ109" s="79">
        <v>16</v>
      </c>
      <c r="CK109" s="80">
        <v>0</v>
      </c>
      <c r="CL109" s="90">
        <v>7</v>
      </c>
      <c r="CM109" s="80">
        <v>0</v>
      </c>
      <c r="CN109" s="79">
        <v>2</v>
      </c>
      <c r="CO109" s="80">
        <v>1</v>
      </c>
    </row>
    <row r="110" spans="1:93" ht="12.75" hidden="1">
      <c r="A110" s="39"/>
      <c r="B110" s="2"/>
      <c r="C110" s="66" t="s">
        <v>148</v>
      </c>
      <c r="D110" s="79">
        <v>0</v>
      </c>
      <c r="E110" s="80">
        <v>0</v>
      </c>
      <c r="F110" s="81">
        <f>F109*3.36</f>
        <v>6.72</v>
      </c>
      <c r="G110" s="83">
        <v>0</v>
      </c>
      <c r="H110" s="81">
        <f>H109*3.36</f>
        <v>6.72</v>
      </c>
      <c r="I110" s="83">
        <v>0</v>
      </c>
      <c r="J110" s="79">
        <v>0</v>
      </c>
      <c r="K110" s="80">
        <v>0</v>
      </c>
      <c r="L110" s="79">
        <v>0</v>
      </c>
      <c r="M110" s="80">
        <v>0</v>
      </c>
      <c r="N110" s="79">
        <v>0</v>
      </c>
      <c r="O110" s="80">
        <v>0</v>
      </c>
      <c r="P110" s="79">
        <v>0</v>
      </c>
      <c r="Q110" s="80">
        <v>0</v>
      </c>
      <c r="R110" s="81">
        <f>4*6.72+18*3.36</f>
        <v>87.36</v>
      </c>
      <c r="S110" s="83">
        <v>0.835</v>
      </c>
      <c r="T110" s="81">
        <f>T109*3.36</f>
        <v>20.16</v>
      </c>
      <c r="U110" s="83">
        <v>0</v>
      </c>
      <c r="V110" s="79">
        <v>0</v>
      </c>
      <c r="W110" s="80">
        <v>0</v>
      </c>
      <c r="X110" s="81">
        <f>2*6.72</f>
        <v>13.44</v>
      </c>
      <c r="Y110" s="83">
        <v>0</v>
      </c>
      <c r="Z110" s="79">
        <v>0</v>
      </c>
      <c r="AA110" s="80">
        <v>0</v>
      </c>
      <c r="AB110" s="79">
        <v>0</v>
      </c>
      <c r="AC110" s="80">
        <v>0</v>
      </c>
      <c r="AD110" s="37">
        <v>0</v>
      </c>
      <c r="AE110" s="80">
        <v>0</v>
      </c>
      <c r="AF110" s="79">
        <v>0</v>
      </c>
      <c r="AG110" s="80">
        <v>8.109</v>
      </c>
      <c r="AH110" s="79">
        <v>0</v>
      </c>
      <c r="AI110" s="82">
        <v>0.191</v>
      </c>
      <c r="AJ110" s="79">
        <v>0</v>
      </c>
      <c r="AK110" s="80">
        <v>0</v>
      </c>
      <c r="AL110" s="79">
        <v>0</v>
      </c>
      <c r="AM110" s="82">
        <v>77.691</v>
      </c>
      <c r="AN110" s="81">
        <f>AN109*6.72</f>
        <v>6.72</v>
      </c>
      <c r="AO110" s="82">
        <v>0.383</v>
      </c>
      <c r="AP110" s="79">
        <v>0</v>
      </c>
      <c r="AQ110" s="80">
        <v>0.807</v>
      </c>
      <c r="AR110" s="81">
        <v>3.36</v>
      </c>
      <c r="AS110" s="82">
        <v>0.992</v>
      </c>
      <c r="AT110" s="79">
        <v>0</v>
      </c>
      <c r="AU110" s="80">
        <v>0</v>
      </c>
      <c r="AV110" s="79">
        <v>0</v>
      </c>
      <c r="AW110" s="80">
        <v>0</v>
      </c>
      <c r="AX110" s="81">
        <v>6.72</v>
      </c>
      <c r="AY110" s="83">
        <v>0</v>
      </c>
      <c r="AZ110" s="79">
        <v>0</v>
      </c>
      <c r="BA110" s="82">
        <v>3.653</v>
      </c>
      <c r="BB110" s="81">
        <f>15*3.36+5*0.645+20*0.81</f>
        <v>69.825</v>
      </c>
      <c r="BC110" s="82">
        <v>67.358</v>
      </c>
      <c r="BD110" s="81">
        <f>BD109*3.36</f>
        <v>6.72</v>
      </c>
      <c r="BE110" s="83">
        <v>13.294</v>
      </c>
      <c r="BF110" s="81">
        <f>6*3.36+6.72</f>
        <v>26.88</v>
      </c>
      <c r="BG110" s="82">
        <v>30.642000000000003</v>
      </c>
      <c r="BH110" s="81">
        <f>BH109*3.36</f>
        <v>23.52</v>
      </c>
      <c r="BI110" s="82">
        <v>25.948999999999998</v>
      </c>
      <c r="BJ110" s="81">
        <f>42*3.36</f>
        <v>141.12</v>
      </c>
      <c r="BK110" s="82">
        <v>41.421</v>
      </c>
      <c r="BL110" s="81">
        <f>BL109*3.36</f>
        <v>16.8</v>
      </c>
      <c r="BM110" s="82">
        <v>35.58</v>
      </c>
      <c r="BN110" s="81">
        <f>BN109*3.36</f>
        <v>30.24</v>
      </c>
      <c r="BO110" s="83">
        <v>45.516999999999996</v>
      </c>
      <c r="BP110" s="79">
        <v>0</v>
      </c>
      <c r="BQ110" s="82">
        <v>141.038</v>
      </c>
      <c r="BR110" s="81">
        <f>BR109*3.36</f>
        <v>20.16</v>
      </c>
      <c r="BS110" s="82">
        <v>17.527</v>
      </c>
      <c r="BT110" s="81">
        <v>26.88</v>
      </c>
      <c r="BU110" s="82">
        <v>0.425</v>
      </c>
      <c r="BV110" s="81">
        <v>94.64</v>
      </c>
      <c r="BW110" s="82">
        <v>18.27</v>
      </c>
      <c r="BX110" s="81">
        <f>BX109*3.36</f>
        <v>13.44</v>
      </c>
      <c r="BY110" s="82">
        <v>14.17</v>
      </c>
      <c r="BZ110" s="81">
        <f>BZ109*3.36</f>
        <v>63.839999999999996</v>
      </c>
      <c r="CA110" s="83">
        <v>0</v>
      </c>
      <c r="CB110" s="81">
        <f>CB109*3.36</f>
        <v>6.72</v>
      </c>
      <c r="CC110" s="82">
        <v>4.116</v>
      </c>
      <c r="CD110" s="81">
        <v>70.56</v>
      </c>
      <c r="CE110" s="82">
        <v>48.56099999999999</v>
      </c>
      <c r="CF110" s="81">
        <f>CF109*3.36</f>
        <v>16.8</v>
      </c>
      <c r="CG110" s="82">
        <v>22.137</v>
      </c>
      <c r="CH110" s="79">
        <v>0</v>
      </c>
      <c r="CI110" s="80">
        <v>0</v>
      </c>
      <c r="CJ110" s="81">
        <f>CJ109*3.36</f>
        <v>53.76</v>
      </c>
      <c r="CK110" s="83">
        <v>0</v>
      </c>
      <c r="CL110" s="91">
        <v>24.5</v>
      </c>
      <c r="CM110" s="83">
        <v>0</v>
      </c>
      <c r="CN110" s="95">
        <f>CN109*3.36</f>
        <v>6.72</v>
      </c>
      <c r="CO110" s="82">
        <v>1.138</v>
      </c>
    </row>
    <row r="111" spans="1:93" ht="25.5" hidden="1">
      <c r="A111" s="38" t="s">
        <v>19</v>
      </c>
      <c r="B111" s="1" t="s">
        <v>168</v>
      </c>
      <c r="C111" s="65" t="s">
        <v>162</v>
      </c>
      <c r="D111" s="79">
        <v>0</v>
      </c>
      <c r="E111" s="80">
        <v>1</v>
      </c>
      <c r="F111" s="79">
        <v>0</v>
      </c>
      <c r="G111" s="80">
        <v>0</v>
      </c>
      <c r="H111" s="79">
        <v>0</v>
      </c>
      <c r="I111" s="80">
        <v>2</v>
      </c>
      <c r="J111" s="84" t="s">
        <v>419</v>
      </c>
      <c r="K111" s="80">
        <v>0</v>
      </c>
      <c r="L111" s="84" t="s">
        <v>420</v>
      </c>
      <c r="M111" s="80">
        <v>0</v>
      </c>
      <c r="N111" s="79">
        <v>0</v>
      </c>
      <c r="O111" s="80">
        <v>0</v>
      </c>
      <c r="P111" s="79">
        <v>9</v>
      </c>
      <c r="Q111" s="80">
        <v>0</v>
      </c>
      <c r="R111" s="79" t="s">
        <v>421</v>
      </c>
      <c r="S111" s="80">
        <v>0</v>
      </c>
      <c r="T111" s="79" t="s">
        <v>422</v>
      </c>
      <c r="U111" s="80">
        <v>0</v>
      </c>
      <c r="V111" s="79">
        <v>0</v>
      </c>
      <c r="W111" s="80">
        <v>2</v>
      </c>
      <c r="X111" s="79" t="s">
        <v>421</v>
      </c>
      <c r="Y111" s="80">
        <v>0</v>
      </c>
      <c r="Z111" s="79">
        <v>0</v>
      </c>
      <c r="AA111" s="80">
        <v>0</v>
      </c>
      <c r="AB111" s="79" t="s">
        <v>423</v>
      </c>
      <c r="AC111" s="80">
        <v>2</v>
      </c>
      <c r="AD111" s="37">
        <v>0</v>
      </c>
      <c r="AE111" s="80">
        <v>0</v>
      </c>
      <c r="AF111" s="79">
        <v>0</v>
      </c>
      <c r="AG111" s="80">
        <v>0</v>
      </c>
      <c r="AH111" s="79">
        <v>0</v>
      </c>
      <c r="AI111" s="80">
        <v>0</v>
      </c>
      <c r="AJ111" s="79">
        <v>0</v>
      </c>
      <c r="AK111" s="80">
        <v>0</v>
      </c>
      <c r="AL111" s="79">
        <v>0</v>
      </c>
      <c r="AM111" s="80">
        <v>0</v>
      </c>
      <c r="AN111" s="79">
        <v>2</v>
      </c>
      <c r="AO111" s="80">
        <v>2</v>
      </c>
      <c r="AP111" s="79">
        <v>3</v>
      </c>
      <c r="AQ111" s="80">
        <v>0</v>
      </c>
      <c r="AR111" s="79">
        <v>1</v>
      </c>
      <c r="AS111" s="80">
        <v>2</v>
      </c>
      <c r="AT111" s="79">
        <v>0</v>
      </c>
      <c r="AU111" s="80">
        <v>0</v>
      </c>
      <c r="AV111" s="79">
        <v>0</v>
      </c>
      <c r="AW111" s="80">
        <v>0</v>
      </c>
      <c r="AX111" s="79">
        <v>0</v>
      </c>
      <c r="AY111" s="80">
        <v>0</v>
      </c>
      <c r="AZ111" s="79">
        <v>0</v>
      </c>
      <c r="BA111" s="80">
        <v>0</v>
      </c>
      <c r="BB111" s="79">
        <v>7</v>
      </c>
      <c r="BC111" s="80">
        <v>7</v>
      </c>
      <c r="BD111" s="79">
        <v>0</v>
      </c>
      <c r="BE111" s="80">
        <v>3</v>
      </c>
      <c r="BF111" s="79">
        <v>0</v>
      </c>
      <c r="BG111" s="80">
        <v>0</v>
      </c>
      <c r="BH111" s="79">
        <v>0</v>
      </c>
      <c r="BI111" s="80">
        <v>0</v>
      </c>
      <c r="BJ111" s="79">
        <v>0</v>
      </c>
      <c r="BK111" s="80">
        <v>6</v>
      </c>
      <c r="BL111" s="79">
        <v>0</v>
      </c>
      <c r="BM111" s="80">
        <v>2</v>
      </c>
      <c r="BN111" s="79">
        <v>0</v>
      </c>
      <c r="BO111" s="80">
        <v>2</v>
      </c>
      <c r="BP111" s="79">
        <v>0</v>
      </c>
      <c r="BQ111" s="80">
        <v>0</v>
      </c>
      <c r="BR111" s="79">
        <v>0</v>
      </c>
      <c r="BS111" s="80">
        <v>0</v>
      </c>
      <c r="BT111" s="79">
        <v>0</v>
      </c>
      <c r="BU111" s="80">
        <v>0</v>
      </c>
      <c r="BV111" s="79">
        <v>0</v>
      </c>
      <c r="BW111" s="80">
        <v>3</v>
      </c>
      <c r="BX111" s="79">
        <v>0</v>
      </c>
      <c r="BY111" s="80">
        <v>0</v>
      </c>
      <c r="BZ111" s="79">
        <v>0</v>
      </c>
      <c r="CA111" s="80">
        <v>0</v>
      </c>
      <c r="CB111" s="79">
        <v>0</v>
      </c>
      <c r="CC111" s="80">
        <v>0</v>
      </c>
      <c r="CD111" s="79">
        <v>1</v>
      </c>
      <c r="CE111" s="80">
        <v>2</v>
      </c>
      <c r="CF111" s="79" t="s">
        <v>422</v>
      </c>
      <c r="CG111" s="80">
        <v>3</v>
      </c>
      <c r="CH111" s="79" t="s">
        <v>422</v>
      </c>
      <c r="CI111" s="80">
        <v>0</v>
      </c>
      <c r="CJ111" s="79" t="s">
        <v>424</v>
      </c>
      <c r="CK111" s="80">
        <v>1</v>
      </c>
      <c r="CL111" s="90" t="s">
        <v>422</v>
      </c>
      <c r="CM111" s="80">
        <v>0</v>
      </c>
      <c r="CN111" s="79">
        <v>0</v>
      </c>
      <c r="CO111" s="80">
        <v>0</v>
      </c>
    </row>
    <row r="112" spans="1:93" ht="12.75" hidden="1">
      <c r="A112" s="39"/>
      <c r="B112" s="2"/>
      <c r="C112" s="66" t="s">
        <v>148</v>
      </c>
      <c r="D112" s="79">
        <v>0</v>
      </c>
      <c r="E112" s="82">
        <v>0.217</v>
      </c>
      <c r="F112" s="79">
        <v>0</v>
      </c>
      <c r="G112" s="80">
        <v>0</v>
      </c>
      <c r="H112" s="79">
        <v>0</v>
      </c>
      <c r="I112" s="82">
        <v>0.323</v>
      </c>
      <c r="J112" s="81">
        <v>20</v>
      </c>
      <c r="K112" s="83">
        <v>0</v>
      </c>
      <c r="L112" s="81">
        <v>35</v>
      </c>
      <c r="M112" s="83">
        <v>0</v>
      </c>
      <c r="N112" s="79">
        <v>0</v>
      </c>
      <c r="O112" s="80">
        <v>0</v>
      </c>
      <c r="P112" s="81">
        <v>90</v>
      </c>
      <c r="Q112" s="83">
        <v>0</v>
      </c>
      <c r="R112" s="81">
        <v>25</v>
      </c>
      <c r="S112" s="83">
        <v>0</v>
      </c>
      <c r="T112" s="81">
        <v>15</v>
      </c>
      <c r="U112" s="83">
        <v>0</v>
      </c>
      <c r="V112" s="79">
        <v>0</v>
      </c>
      <c r="W112" s="82">
        <v>15.626</v>
      </c>
      <c r="X112" s="81">
        <v>25</v>
      </c>
      <c r="Y112" s="83">
        <v>0</v>
      </c>
      <c r="Z112" s="79">
        <v>0</v>
      </c>
      <c r="AA112" s="80">
        <v>0</v>
      </c>
      <c r="AB112" s="81">
        <v>10</v>
      </c>
      <c r="AC112" s="82">
        <v>0.868</v>
      </c>
      <c r="AD112" s="37">
        <v>0</v>
      </c>
      <c r="AE112" s="80">
        <v>0</v>
      </c>
      <c r="AF112" s="79">
        <v>0</v>
      </c>
      <c r="AG112" s="80">
        <v>0</v>
      </c>
      <c r="AH112" s="79">
        <v>0</v>
      </c>
      <c r="AI112" s="80">
        <v>0</v>
      </c>
      <c r="AJ112" s="79">
        <v>0</v>
      </c>
      <c r="AK112" s="80">
        <v>0</v>
      </c>
      <c r="AL112" s="79">
        <v>0</v>
      </c>
      <c r="AM112" s="80">
        <v>0</v>
      </c>
      <c r="AN112" s="81">
        <v>50</v>
      </c>
      <c r="AO112" s="82">
        <v>29.817999999999998</v>
      </c>
      <c r="AP112" s="81">
        <v>10.08</v>
      </c>
      <c r="AQ112" s="83">
        <v>0</v>
      </c>
      <c r="AR112" s="81">
        <v>25</v>
      </c>
      <c r="AS112" s="82">
        <v>0.323</v>
      </c>
      <c r="AT112" s="79">
        <v>0</v>
      </c>
      <c r="AU112" s="80">
        <v>0</v>
      </c>
      <c r="AV112" s="79">
        <v>0</v>
      </c>
      <c r="AW112" s="80">
        <v>0</v>
      </c>
      <c r="AX112" s="79">
        <v>0</v>
      </c>
      <c r="AY112" s="80">
        <v>0</v>
      </c>
      <c r="AZ112" s="79">
        <v>0</v>
      </c>
      <c r="BA112" s="80">
        <v>0</v>
      </c>
      <c r="BB112" s="81">
        <v>94.5</v>
      </c>
      <c r="BC112" s="82">
        <v>3.1020000000000003</v>
      </c>
      <c r="BD112" s="79">
        <v>0</v>
      </c>
      <c r="BE112" s="82">
        <v>1.712</v>
      </c>
      <c r="BF112" s="79">
        <v>0</v>
      </c>
      <c r="BG112" s="80">
        <v>0</v>
      </c>
      <c r="BH112" s="79">
        <v>0</v>
      </c>
      <c r="BI112" s="80">
        <v>0</v>
      </c>
      <c r="BJ112" s="79">
        <v>0</v>
      </c>
      <c r="BK112" s="82">
        <v>1.399</v>
      </c>
      <c r="BL112" s="79">
        <v>0</v>
      </c>
      <c r="BM112" s="82">
        <v>1.177</v>
      </c>
      <c r="BN112" s="79">
        <v>0</v>
      </c>
      <c r="BO112" s="82">
        <v>4.323</v>
      </c>
      <c r="BP112" s="79">
        <v>0</v>
      </c>
      <c r="BQ112" s="80">
        <v>0</v>
      </c>
      <c r="BR112" s="79">
        <v>0</v>
      </c>
      <c r="BS112" s="80">
        <v>0</v>
      </c>
      <c r="BT112" s="79">
        <v>0</v>
      </c>
      <c r="BU112" s="80">
        <v>0</v>
      </c>
      <c r="BV112" s="79">
        <v>0</v>
      </c>
      <c r="BW112" s="82">
        <v>8.987</v>
      </c>
      <c r="BX112" s="79">
        <v>0</v>
      </c>
      <c r="BY112" s="80">
        <v>0</v>
      </c>
      <c r="BZ112" s="79">
        <v>0</v>
      </c>
      <c r="CA112" s="80">
        <v>0</v>
      </c>
      <c r="CB112" s="79">
        <v>0</v>
      </c>
      <c r="CC112" s="80">
        <v>0</v>
      </c>
      <c r="CD112" s="81">
        <v>20</v>
      </c>
      <c r="CE112" s="83">
        <v>0.425</v>
      </c>
      <c r="CF112" s="81">
        <v>15</v>
      </c>
      <c r="CG112" s="82">
        <v>0.8109999999999999</v>
      </c>
      <c r="CH112" s="81">
        <v>15</v>
      </c>
      <c r="CI112" s="83">
        <v>0</v>
      </c>
      <c r="CJ112" s="81">
        <v>19.5</v>
      </c>
      <c r="CK112" s="82">
        <v>0.762</v>
      </c>
      <c r="CL112" s="91">
        <v>15</v>
      </c>
      <c r="CM112" s="83">
        <v>0</v>
      </c>
      <c r="CN112" s="79">
        <v>0</v>
      </c>
      <c r="CO112" s="80">
        <v>0</v>
      </c>
    </row>
    <row r="113" spans="1:93" ht="12.75" hidden="1">
      <c r="A113" s="38" t="s">
        <v>20</v>
      </c>
      <c r="B113" s="1" t="s">
        <v>169</v>
      </c>
      <c r="C113" s="65" t="s">
        <v>162</v>
      </c>
      <c r="D113" s="79">
        <v>0</v>
      </c>
      <c r="E113" s="80">
        <v>0</v>
      </c>
      <c r="F113" s="79">
        <v>1</v>
      </c>
      <c r="G113" s="80">
        <v>0</v>
      </c>
      <c r="H113" s="79">
        <v>0</v>
      </c>
      <c r="I113" s="80">
        <v>0</v>
      </c>
      <c r="J113" s="79">
        <v>0</v>
      </c>
      <c r="K113" s="80">
        <v>0</v>
      </c>
      <c r="L113" s="79">
        <v>0</v>
      </c>
      <c r="M113" s="80">
        <v>0</v>
      </c>
      <c r="N113" s="79">
        <v>0</v>
      </c>
      <c r="O113" s="80">
        <v>0</v>
      </c>
      <c r="P113" s="79">
        <v>0</v>
      </c>
      <c r="Q113" s="80">
        <v>0</v>
      </c>
      <c r="R113" s="79">
        <v>0</v>
      </c>
      <c r="S113" s="80">
        <v>0</v>
      </c>
      <c r="T113" s="79">
        <v>0</v>
      </c>
      <c r="U113" s="80">
        <v>0</v>
      </c>
      <c r="V113" s="79">
        <v>0</v>
      </c>
      <c r="W113" s="80">
        <v>0</v>
      </c>
      <c r="X113" s="79">
        <v>0</v>
      </c>
      <c r="Y113" s="80">
        <v>0</v>
      </c>
      <c r="Z113" s="79">
        <v>0</v>
      </c>
      <c r="AA113" s="80">
        <v>0</v>
      </c>
      <c r="AB113" s="79">
        <v>0</v>
      </c>
      <c r="AC113" s="80">
        <v>0</v>
      </c>
      <c r="AD113" s="37">
        <v>0</v>
      </c>
      <c r="AE113" s="80">
        <v>0</v>
      </c>
      <c r="AF113" s="79">
        <v>0</v>
      </c>
      <c r="AG113" s="80">
        <v>0</v>
      </c>
      <c r="AH113" s="79">
        <v>0</v>
      </c>
      <c r="AI113" s="80">
        <v>0</v>
      </c>
      <c r="AJ113" s="79">
        <v>0</v>
      </c>
      <c r="AK113" s="80">
        <v>0</v>
      </c>
      <c r="AL113" s="79">
        <v>0</v>
      </c>
      <c r="AM113" s="80">
        <v>0</v>
      </c>
      <c r="AN113" s="79">
        <v>2</v>
      </c>
      <c r="AO113" s="80">
        <v>0</v>
      </c>
      <c r="AP113" s="79">
        <v>1</v>
      </c>
      <c r="AQ113" s="80">
        <v>0</v>
      </c>
      <c r="AR113" s="79">
        <v>0</v>
      </c>
      <c r="AS113" s="80">
        <v>0</v>
      </c>
      <c r="AT113" s="79">
        <v>0</v>
      </c>
      <c r="AU113" s="80">
        <v>0</v>
      </c>
      <c r="AV113" s="79">
        <v>0</v>
      </c>
      <c r="AW113" s="80">
        <v>0</v>
      </c>
      <c r="AX113" s="79">
        <v>0</v>
      </c>
      <c r="AY113" s="80">
        <v>0</v>
      </c>
      <c r="AZ113" s="79">
        <v>0</v>
      </c>
      <c r="BA113" s="80">
        <v>0</v>
      </c>
      <c r="BB113" s="79">
        <v>2</v>
      </c>
      <c r="BC113" s="80">
        <v>1</v>
      </c>
      <c r="BD113" s="79">
        <v>2</v>
      </c>
      <c r="BE113" s="80">
        <v>0</v>
      </c>
      <c r="BF113" s="79">
        <v>2</v>
      </c>
      <c r="BG113" s="80">
        <v>0</v>
      </c>
      <c r="BH113" s="79">
        <v>3</v>
      </c>
      <c r="BI113" s="80">
        <v>1</v>
      </c>
      <c r="BJ113" s="79">
        <v>2</v>
      </c>
      <c r="BK113" s="80">
        <v>0</v>
      </c>
      <c r="BL113" s="79">
        <v>2</v>
      </c>
      <c r="BM113" s="80">
        <v>1</v>
      </c>
      <c r="BN113" s="79">
        <v>2</v>
      </c>
      <c r="BO113" s="80">
        <v>1</v>
      </c>
      <c r="BP113" s="79">
        <v>0</v>
      </c>
      <c r="BQ113" s="80">
        <v>0</v>
      </c>
      <c r="BR113" s="79">
        <v>0</v>
      </c>
      <c r="BS113" s="80">
        <v>0</v>
      </c>
      <c r="BT113" s="79">
        <v>2</v>
      </c>
      <c r="BU113" s="80">
        <v>0</v>
      </c>
      <c r="BV113" s="79">
        <v>4</v>
      </c>
      <c r="BW113" s="80">
        <v>4</v>
      </c>
      <c r="BX113" s="79">
        <v>1</v>
      </c>
      <c r="BY113" s="80">
        <v>1</v>
      </c>
      <c r="BZ113" s="79">
        <v>0</v>
      </c>
      <c r="CA113" s="80">
        <v>0</v>
      </c>
      <c r="CB113" s="79">
        <v>0</v>
      </c>
      <c r="CC113" s="80">
        <v>0</v>
      </c>
      <c r="CD113" s="79">
        <v>1</v>
      </c>
      <c r="CE113" s="80">
        <v>0</v>
      </c>
      <c r="CF113" s="79">
        <v>0</v>
      </c>
      <c r="CG113" s="80">
        <v>0</v>
      </c>
      <c r="CH113" s="79">
        <v>0</v>
      </c>
      <c r="CI113" s="80">
        <v>0</v>
      </c>
      <c r="CJ113" s="81" t="s">
        <v>27</v>
      </c>
      <c r="CK113" s="80">
        <v>1</v>
      </c>
      <c r="CL113" s="90">
        <v>0</v>
      </c>
      <c r="CM113" s="80">
        <v>0</v>
      </c>
      <c r="CN113" s="79">
        <v>0</v>
      </c>
      <c r="CO113" s="80">
        <v>0</v>
      </c>
    </row>
    <row r="114" spans="1:93" ht="12.75" hidden="1">
      <c r="A114" s="39"/>
      <c r="B114" s="2"/>
      <c r="C114" s="66" t="s">
        <v>148</v>
      </c>
      <c r="D114" s="79">
        <v>0</v>
      </c>
      <c r="E114" s="80">
        <v>0</v>
      </c>
      <c r="F114" s="81">
        <v>125</v>
      </c>
      <c r="G114" s="83">
        <v>0</v>
      </c>
      <c r="H114" s="79">
        <v>0</v>
      </c>
      <c r="I114" s="80">
        <v>0</v>
      </c>
      <c r="J114" s="79">
        <v>0</v>
      </c>
      <c r="K114" s="80">
        <v>0</v>
      </c>
      <c r="L114" s="79">
        <v>0</v>
      </c>
      <c r="M114" s="80">
        <v>0</v>
      </c>
      <c r="N114" s="79">
        <v>0</v>
      </c>
      <c r="O114" s="80">
        <v>0</v>
      </c>
      <c r="P114" s="79">
        <v>0</v>
      </c>
      <c r="Q114" s="80">
        <v>0</v>
      </c>
      <c r="R114" s="79">
        <v>0</v>
      </c>
      <c r="S114" s="80">
        <v>0</v>
      </c>
      <c r="T114" s="79">
        <v>0</v>
      </c>
      <c r="U114" s="80">
        <v>0</v>
      </c>
      <c r="V114" s="79">
        <v>0</v>
      </c>
      <c r="W114" s="80">
        <v>0</v>
      </c>
      <c r="X114" s="79">
        <v>0</v>
      </c>
      <c r="Y114" s="80">
        <v>0</v>
      </c>
      <c r="Z114" s="79">
        <v>0</v>
      </c>
      <c r="AA114" s="80">
        <v>0</v>
      </c>
      <c r="AB114" s="79">
        <v>0</v>
      </c>
      <c r="AC114" s="80">
        <v>0</v>
      </c>
      <c r="AD114" s="37">
        <v>0</v>
      </c>
      <c r="AE114" s="80">
        <v>0</v>
      </c>
      <c r="AF114" s="79">
        <v>0</v>
      </c>
      <c r="AG114" s="80">
        <v>0</v>
      </c>
      <c r="AH114" s="79">
        <v>0</v>
      </c>
      <c r="AI114" s="80">
        <v>0</v>
      </c>
      <c r="AJ114" s="79">
        <v>0</v>
      </c>
      <c r="AK114" s="80">
        <v>0</v>
      </c>
      <c r="AL114" s="79">
        <v>0</v>
      </c>
      <c r="AM114" s="80">
        <v>0</v>
      </c>
      <c r="AN114" s="81">
        <v>240</v>
      </c>
      <c r="AO114" s="83">
        <v>0</v>
      </c>
      <c r="AP114" s="81">
        <v>125</v>
      </c>
      <c r="AQ114" s="83">
        <v>0</v>
      </c>
      <c r="AR114" s="79">
        <v>0</v>
      </c>
      <c r="AS114" s="80">
        <v>0</v>
      </c>
      <c r="AT114" s="79">
        <v>0</v>
      </c>
      <c r="AU114" s="80">
        <v>0</v>
      </c>
      <c r="AV114" s="79">
        <v>0</v>
      </c>
      <c r="AW114" s="80">
        <v>0</v>
      </c>
      <c r="AX114" s="79">
        <v>0</v>
      </c>
      <c r="AY114" s="80">
        <v>0</v>
      </c>
      <c r="AZ114" s="79">
        <v>0</v>
      </c>
      <c r="BA114" s="80">
        <v>0</v>
      </c>
      <c r="BB114" s="95">
        <v>465.36</v>
      </c>
      <c r="BC114" s="82">
        <v>232.681</v>
      </c>
      <c r="BD114" s="81">
        <v>250</v>
      </c>
      <c r="BE114" s="83">
        <v>0</v>
      </c>
      <c r="BF114" s="81">
        <v>250</v>
      </c>
      <c r="BG114" s="83">
        <v>0</v>
      </c>
      <c r="BH114" s="81">
        <v>375</v>
      </c>
      <c r="BI114" s="83">
        <v>95.818</v>
      </c>
      <c r="BJ114" s="81">
        <v>250</v>
      </c>
      <c r="BK114" s="83">
        <v>0</v>
      </c>
      <c r="BL114" s="81">
        <v>240</v>
      </c>
      <c r="BM114" s="83">
        <v>95.209</v>
      </c>
      <c r="BN114" s="81">
        <v>162</v>
      </c>
      <c r="BO114" s="82">
        <v>123.12</v>
      </c>
      <c r="BP114" s="79">
        <v>0</v>
      </c>
      <c r="BQ114" s="80">
        <v>0</v>
      </c>
      <c r="BR114" s="79">
        <v>0</v>
      </c>
      <c r="BS114" s="80">
        <v>0</v>
      </c>
      <c r="BT114" s="81">
        <v>250</v>
      </c>
      <c r="BU114" s="83">
        <v>0</v>
      </c>
      <c r="BV114" s="81">
        <v>417.6</v>
      </c>
      <c r="BW114" s="83">
        <v>372.932</v>
      </c>
      <c r="BX114" s="81">
        <v>149.1</v>
      </c>
      <c r="BY114" s="83">
        <f>105.345+7.059</f>
        <v>112.404</v>
      </c>
      <c r="BZ114" s="79">
        <v>0</v>
      </c>
      <c r="CA114" s="80">
        <v>0</v>
      </c>
      <c r="CB114" s="79">
        <v>0</v>
      </c>
      <c r="CC114" s="80">
        <v>0</v>
      </c>
      <c r="CD114" s="81">
        <v>250</v>
      </c>
      <c r="CE114" s="83">
        <v>0</v>
      </c>
      <c r="CF114" s="79">
        <v>0</v>
      </c>
      <c r="CG114" s="80">
        <v>0</v>
      </c>
      <c r="CH114" s="79">
        <v>0</v>
      </c>
      <c r="CI114" s="80">
        <v>0</v>
      </c>
      <c r="CJ114" s="81">
        <v>80.95</v>
      </c>
      <c r="CK114" s="82">
        <v>97.451</v>
      </c>
      <c r="CL114" s="90">
        <v>0</v>
      </c>
      <c r="CM114" s="80">
        <v>0</v>
      </c>
      <c r="CN114" s="79">
        <v>0</v>
      </c>
      <c r="CO114" s="80">
        <v>0</v>
      </c>
    </row>
    <row r="115" spans="1:93" ht="12.75" hidden="1">
      <c r="A115" s="38" t="s">
        <v>21</v>
      </c>
      <c r="B115" s="1" t="s">
        <v>170</v>
      </c>
      <c r="C115" s="65" t="s">
        <v>162</v>
      </c>
      <c r="D115" s="79">
        <v>0</v>
      </c>
      <c r="E115" s="80">
        <v>0</v>
      </c>
      <c r="F115" s="79">
        <v>0</v>
      </c>
      <c r="G115" s="80">
        <v>0</v>
      </c>
      <c r="H115" s="79">
        <v>0</v>
      </c>
      <c r="I115" s="80">
        <v>0</v>
      </c>
      <c r="J115" s="79">
        <v>0</v>
      </c>
      <c r="K115" s="80">
        <v>0</v>
      </c>
      <c r="L115" s="79">
        <v>0</v>
      </c>
      <c r="M115" s="80">
        <v>0</v>
      </c>
      <c r="N115" s="79">
        <v>0</v>
      </c>
      <c r="O115" s="80">
        <v>0</v>
      </c>
      <c r="P115" s="79">
        <v>0</v>
      </c>
      <c r="Q115" s="80">
        <v>0</v>
      </c>
      <c r="R115" s="79">
        <v>0</v>
      </c>
      <c r="S115" s="80">
        <v>0</v>
      </c>
      <c r="T115" s="79">
        <v>0</v>
      </c>
      <c r="U115" s="80">
        <v>0</v>
      </c>
      <c r="V115" s="79">
        <v>0</v>
      </c>
      <c r="W115" s="80">
        <v>0</v>
      </c>
      <c r="X115" s="79">
        <v>0</v>
      </c>
      <c r="Y115" s="80">
        <v>0</v>
      </c>
      <c r="Z115" s="79">
        <v>0</v>
      </c>
      <c r="AA115" s="80">
        <v>0</v>
      </c>
      <c r="AB115" s="79">
        <v>0</v>
      </c>
      <c r="AC115" s="80">
        <v>0</v>
      </c>
      <c r="AD115" s="37">
        <v>0</v>
      </c>
      <c r="AE115" s="80">
        <v>0</v>
      </c>
      <c r="AF115" s="79">
        <v>0</v>
      </c>
      <c r="AG115" s="80">
        <v>0</v>
      </c>
      <c r="AH115" s="79">
        <v>0</v>
      </c>
      <c r="AI115" s="80">
        <v>0</v>
      </c>
      <c r="AJ115" s="79">
        <v>0</v>
      </c>
      <c r="AK115" s="80">
        <v>0</v>
      </c>
      <c r="AL115" s="79">
        <v>0</v>
      </c>
      <c r="AM115" s="80">
        <v>0</v>
      </c>
      <c r="AN115" s="79">
        <v>0</v>
      </c>
      <c r="AO115" s="80">
        <v>0</v>
      </c>
      <c r="AP115" s="79">
        <v>0</v>
      </c>
      <c r="AQ115" s="80">
        <v>0</v>
      </c>
      <c r="AR115" s="79">
        <v>0</v>
      </c>
      <c r="AS115" s="80">
        <v>0</v>
      </c>
      <c r="AT115" s="79">
        <v>0</v>
      </c>
      <c r="AU115" s="80">
        <v>0</v>
      </c>
      <c r="AV115" s="79">
        <v>0</v>
      </c>
      <c r="AW115" s="80">
        <v>0</v>
      </c>
      <c r="AX115" s="79">
        <v>0</v>
      </c>
      <c r="AY115" s="80">
        <v>0</v>
      </c>
      <c r="AZ115" s="79">
        <v>0</v>
      </c>
      <c r="BA115" s="80">
        <v>0</v>
      </c>
      <c r="BB115" s="79">
        <v>0</v>
      </c>
      <c r="BC115" s="80">
        <v>0</v>
      </c>
      <c r="BD115" s="79">
        <v>0</v>
      </c>
      <c r="BE115" s="80">
        <v>0</v>
      </c>
      <c r="BF115" s="79">
        <v>0</v>
      </c>
      <c r="BG115" s="80">
        <v>0</v>
      </c>
      <c r="BH115" s="79">
        <v>0</v>
      </c>
      <c r="BI115" s="80">
        <v>0</v>
      </c>
      <c r="BJ115" s="79">
        <v>0</v>
      </c>
      <c r="BK115" s="80">
        <v>0</v>
      </c>
      <c r="BL115" s="79">
        <v>0</v>
      </c>
      <c r="BM115" s="80">
        <v>0</v>
      </c>
      <c r="BN115" s="79">
        <v>0</v>
      </c>
      <c r="BO115" s="80">
        <v>0</v>
      </c>
      <c r="BP115" s="79">
        <v>0</v>
      </c>
      <c r="BQ115" s="80">
        <v>0</v>
      </c>
      <c r="BR115" s="79">
        <v>0</v>
      </c>
      <c r="BS115" s="80">
        <v>0</v>
      </c>
      <c r="BT115" s="79">
        <v>0</v>
      </c>
      <c r="BU115" s="80">
        <v>0</v>
      </c>
      <c r="BV115" s="79">
        <v>0</v>
      </c>
      <c r="BW115" s="80">
        <v>0</v>
      </c>
      <c r="BX115" s="79">
        <v>0</v>
      </c>
      <c r="BY115" s="80">
        <v>0</v>
      </c>
      <c r="BZ115" s="79">
        <v>0</v>
      </c>
      <c r="CA115" s="80">
        <v>0</v>
      </c>
      <c r="CB115" s="79">
        <v>0</v>
      </c>
      <c r="CC115" s="80">
        <v>0</v>
      </c>
      <c r="CD115" s="79">
        <v>0</v>
      </c>
      <c r="CE115" s="80">
        <v>0</v>
      </c>
      <c r="CF115" s="79">
        <v>0</v>
      </c>
      <c r="CG115" s="80">
        <v>0</v>
      </c>
      <c r="CH115" s="79">
        <v>0</v>
      </c>
      <c r="CI115" s="80">
        <v>0</v>
      </c>
      <c r="CJ115" s="79">
        <v>0</v>
      </c>
      <c r="CK115" s="80">
        <v>0</v>
      </c>
      <c r="CL115" s="90">
        <v>0</v>
      </c>
      <c r="CM115" s="80">
        <v>0</v>
      </c>
      <c r="CN115" s="79">
        <v>0</v>
      </c>
      <c r="CO115" s="80">
        <v>0</v>
      </c>
    </row>
    <row r="116" spans="1:93" ht="12.75" hidden="1">
      <c r="A116" s="39"/>
      <c r="B116" s="2" t="s">
        <v>171</v>
      </c>
      <c r="C116" s="66" t="s">
        <v>148</v>
      </c>
      <c r="D116" s="79">
        <v>0</v>
      </c>
      <c r="E116" s="80">
        <v>0</v>
      </c>
      <c r="F116" s="79">
        <v>0</v>
      </c>
      <c r="G116" s="80">
        <v>0</v>
      </c>
      <c r="H116" s="79">
        <v>0</v>
      </c>
      <c r="I116" s="80">
        <v>0</v>
      </c>
      <c r="J116" s="79">
        <v>0</v>
      </c>
      <c r="K116" s="80">
        <v>0</v>
      </c>
      <c r="L116" s="79">
        <v>0</v>
      </c>
      <c r="M116" s="80">
        <v>0</v>
      </c>
      <c r="N116" s="79">
        <v>0</v>
      </c>
      <c r="O116" s="80">
        <v>0</v>
      </c>
      <c r="P116" s="79">
        <v>0</v>
      </c>
      <c r="Q116" s="80">
        <v>0</v>
      </c>
      <c r="R116" s="79">
        <v>0</v>
      </c>
      <c r="S116" s="80">
        <v>0</v>
      </c>
      <c r="T116" s="79">
        <v>0</v>
      </c>
      <c r="U116" s="80">
        <v>0</v>
      </c>
      <c r="V116" s="79">
        <v>0</v>
      </c>
      <c r="W116" s="80">
        <v>0</v>
      </c>
      <c r="X116" s="79">
        <v>0</v>
      </c>
      <c r="Y116" s="80">
        <v>0</v>
      </c>
      <c r="Z116" s="79">
        <v>0</v>
      </c>
      <c r="AA116" s="80">
        <v>0</v>
      </c>
      <c r="AB116" s="79">
        <v>0</v>
      </c>
      <c r="AC116" s="80">
        <v>0</v>
      </c>
      <c r="AD116" s="37">
        <v>0</v>
      </c>
      <c r="AE116" s="80">
        <v>0</v>
      </c>
      <c r="AF116" s="79">
        <v>0</v>
      </c>
      <c r="AG116" s="80">
        <v>0</v>
      </c>
      <c r="AH116" s="79">
        <v>0</v>
      </c>
      <c r="AI116" s="80">
        <v>0</v>
      </c>
      <c r="AJ116" s="79">
        <v>0</v>
      </c>
      <c r="AK116" s="80">
        <v>0</v>
      </c>
      <c r="AL116" s="79">
        <v>0</v>
      </c>
      <c r="AM116" s="80">
        <v>0</v>
      </c>
      <c r="AN116" s="79">
        <v>0</v>
      </c>
      <c r="AO116" s="80">
        <v>0</v>
      </c>
      <c r="AP116" s="79">
        <v>0</v>
      </c>
      <c r="AQ116" s="80">
        <v>0</v>
      </c>
      <c r="AR116" s="79">
        <v>0</v>
      </c>
      <c r="AS116" s="80">
        <v>0</v>
      </c>
      <c r="AT116" s="79">
        <v>0</v>
      </c>
      <c r="AU116" s="80">
        <v>0</v>
      </c>
      <c r="AV116" s="79">
        <v>0</v>
      </c>
      <c r="AW116" s="80">
        <v>0</v>
      </c>
      <c r="AX116" s="79">
        <v>0</v>
      </c>
      <c r="AY116" s="80">
        <v>0</v>
      </c>
      <c r="AZ116" s="79">
        <v>0</v>
      </c>
      <c r="BA116" s="80">
        <v>0</v>
      </c>
      <c r="BB116" s="79">
        <v>0</v>
      </c>
      <c r="BC116" s="80">
        <v>0</v>
      </c>
      <c r="BD116" s="79">
        <v>0</v>
      </c>
      <c r="BE116" s="80">
        <v>0</v>
      </c>
      <c r="BF116" s="79">
        <v>0</v>
      </c>
      <c r="BG116" s="80">
        <v>0</v>
      </c>
      <c r="BH116" s="79">
        <v>0</v>
      </c>
      <c r="BI116" s="80">
        <v>0</v>
      </c>
      <c r="BJ116" s="79">
        <v>0</v>
      </c>
      <c r="BK116" s="80">
        <v>0</v>
      </c>
      <c r="BL116" s="79">
        <v>0</v>
      </c>
      <c r="BM116" s="80">
        <v>0</v>
      </c>
      <c r="BN116" s="79">
        <v>0</v>
      </c>
      <c r="BO116" s="80">
        <v>0</v>
      </c>
      <c r="BP116" s="79">
        <v>0</v>
      </c>
      <c r="BQ116" s="80">
        <v>0</v>
      </c>
      <c r="BR116" s="79">
        <v>0</v>
      </c>
      <c r="BS116" s="80">
        <v>0</v>
      </c>
      <c r="BT116" s="79">
        <v>0</v>
      </c>
      <c r="BU116" s="80">
        <v>0</v>
      </c>
      <c r="BV116" s="79">
        <v>0</v>
      </c>
      <c r="BW116" s="80">
        <v>0</v>
      </c>
      <c r="BX116" s="79">
        <v>0</v>
      </c>
      <c r="BY116" s="80">
        <v>0</v>
      </c>
      <c r="BZ116" s="79">
        <v>0</v>
      </c>
      <c r="CA116" s="80">
        <v>0</v>
      </c>
      <c r="CB116" s="79">
        <v>0</v>
      </c>
      <c r="CC116" s="80">
        <v>0</v>
      </c>
      <c r="CD116" s="79">
        <v>0</v>
      </c>
      <c r="CE116" s="80">
        <v>0</v>
      </c>
      <c r="CF116" s="79">
        <v>0</v>
      </c>
      <c r="CG116" s="80">
        <v>0</v>
      </c>
      <c r="CH116" s="79">
        <v>0</v>
      </c>
      <c r="CI116" s="80">
        <v>0</v>
      </c>
      <c r="CJ116" s="79">
        <v>0</v>
      </c>
      <c r="CK116" s="80">
        <v>0</v>
      </c>
      <c r="CL116" s="90">
        <v>0</v>
      </c>
      <c r="CM116" s="80">
        <v>0</v>
      </c>
      <c r="CN116" s="79">
        <v>0</v>
      </c>
      <c r="CO116" s="80">
        <v>0</v>
      </c>
    </row>
    <row r="117" spans="1:93" ht="51" hidden="1">
      <c r="A117" s="38" t="s">
        <v>22</v>
      </c>
      <c r="B117" s="1" t="s">
        <v>172</v>
      </c>
      <c r="C117" s="65" t="s">
        <v>147</v>
      </c>
      <c r="D117" s="79">
        <v>0</v>
      </c>
      <c r="E117" s="80">
        <v>0</v>
      </c>
      <c r="F117" s="84" t="s">
        <v>471</v>
      </c>
      <c r="G117" s="80">
        <v>0</v>
      </c>
      <c r="H117" s="79">
        <v>0</v>
      </c>
      <c r="I117" s="80">
        <v>0</v>
      </c>
      <c r="J117" s="79">
        <v>0</v>
      </c>
      <c r="K117" s="80">
        <v>0</v>
      </c>
      <c r="L117" s="79">
        <v>0</v>
      </c>
      <c r="M117" s="80">
        <v>0</v>
      </c>
      <c r="N117" s="79">
        <v>0</v>
      </c>
      <c r="O117" s="80">
        <v>0</v>
      </c>
      <c r="P117" s="81">
        <v>2.5</v>
      </c>
      <c r="Q117" s="83">
        <v>0</v>
      </c>
      <c r="R117" s="79">
        <v>0</v>
      </c>
      <c r="S117" s="80">
        <v>0</v>
      </c>
      <c r="T117" s="79">
        <v>0</v>
      </c>
      <c r="U117" s="80">
        <v>0</v>
      </c>
      <c r="V117" s="79">
        <v>0</v>
      </c>
      <c r="W117" s="80">
        <v>0</v>
      </c>
      <c r="X117" s="79">
        <v>0</v>
      </c>
      <c r="Y117" s="80">
        <v>0</v>
      </c>
      <c r="Z117" s="79">
        <v>0</v>
      </c>
      <c r="AA117" s="80">
        <v>0</v>
      </c>
      <c r="AB117" s="79">
        <v>2</v>
      </c>
      <c r="AC117" s="80">
        <v>0</v>
      </c>
      <c r="AD117" s="37">
        <v>0</v>
      </c>
      <c r="AE117" s="80">
        <v>0</v>
      </c>
      <c r="AF117" s="79">
        <v>0</v>
      </c>
      <c r="AG117" s="80">
        <v>0</v>
      </c>
      <c r="AH117" s="79">
        <v>2</v>
      </c>
      <c r="AI117" s="80">
        <v>0</v>
      </c>
      <c r="AJ117" s="79">
        <v>0</v>
      </c>
      <c r="AK117" s="80">
        <v>0</v>
      </c>
      <c r="AL117" s="79">
        <v>0</v>
      </c>
      <c r="AM117" s="80">
        <v>0</v>
      </c>
      <c r="AN117" s="79">
        <v>0</v>
      </c>
      <c r="AO117" s="80">
        <v>0</v>
      </c>
      <c r="AP117" s="79">
        <v>0</v>
      </c>
      <c r="AQ117" s="80">
        <v>0</v>
      </c>
      <c r="AR117" s="79">
        <v>0</v>
      </c>
      <c r="AS117" s="80">
        <v>0</v>
      </c>
      <c r="AT117" s="79">
        <v>0</v>
      </c>
      <c r="AU117" s="80">
        <v>0</v>
      </c>
      <c r="AV117" s="79">
        <v>0</v>
      </c>
      <c r="AW117" s="80">
        <v>0</v>
      </c>
      <c r="AX117" s="79">
        <v>0</v>
      </c>
      <c r="AY117" s="80">
        <v>0</v>
      </c>
      <c r="AZ117" s="79">
        <v>10</v>
      </c>
      <c r="BA117" s="80">
        <v>0</v>
      </c>
      <c r="BB117" s="81">
        <v>200</v>
      </c>
      <c r="BC117" s="83">
        <v>30</v>
      </c>
      <c r="BD117" s="79">
        <v>0</v>
      </c>
      <c r="BE117" s="80">
        <v>0</v>
      </c>
      <c r="BF117" s="79">
        <v>1</v>
      </c>
      <c r="BG117" s="80">
        <v>0</v>
      </c>
      <c r="BH117" s="79">
        <v>0</v>
      </c>
      <c r="BI117" s="80">
        <v>0</v>
      </c>
      <c r="BJ117" s="79">
        <v>0</v>
      </c>
      <c r="BK117" s="80">
        <v>0</v>
      </c>
      <c r="BL117" s="79">
        <v>0</v>
      </c>
      <c r="BM117" s="80">
        <v>2</v>
      </c>
      <c r="BN117" s="79">
        <v>0</v>
      </c>
      <c r="BO117" s="80">
        <v>0</v>
      </c>
      <c r="BP117" s="79">
        <v>0</v>
      </c>
      <c r="BQ117" s="80">
        <v>0</v>
      </c>
      <c r="BR117" s="79">
        <v>0</v>
      </c>
      <c r="BS117" s="80">
        <v>0</v>
      </c>
      <c r="BT117" s="79">
        <v>0</v>
      </c>
      <c r="BU117" s="80">
        <v>0</v>
      </c>
      <c r="BV117" s="79">
        <v>0</v>
      </c>
      <c r="BW117" s="80">
        <v>0</v>
      </c>
      <c r="BX117" s="79">
        <v>0</v>
      </c>
      <c r="BY117" s="80">
        <v>0</v>
      </c>
      <c r="BZ117" s="79">
        <v>0</v>
      </c>
      <c r="CA117" s="80">
        <v>0</v>
      </c>
      <c r="CB117" s="79">
        <v>0</v>
      </c>
      <c r="CC117" s="80">
        <v>0</v>
      </c>
      <c r="CD117" s="79">
        <v>0</v>
      </c>
      <c r="CE117" s="80">
        <v>0</v>
      </c>
      <c r="CF117" s="79">
        <v>0</v>
      </c>
      <c r="CG117" s="80">
        <v>0</v>
      </c>
      <c r="CH117" s="81" t="s">
        <v>27</v>
      </c>
      <c r="CI117" s="83">
        <v>0</v>
      </c>
      <c r="CJ117" s="81" t="s">
        <v>418</v>
      </c>
      <c r="CK117" s="83">
        <v>0</v>
      </c>
      <c r="CL117" s="90">
        <v>0</v>
      </c>
      <c r="CM117" s="80">
        <v>0</v>
      </c>
      <c r="CN117" s="79">
        <v>0</v>
      </c>
      <c r="CO117" s="80">
        <v>0</v>
      </c>
    </row>
    <row r="118" spans="1:93" ht="12.75" hidden="1">
      <c r="A118" s="39"/>
      <c r="B118" s="2"/>
      <c r="C118" s="66" t="s">
        <v>148</v>
      </c>
      <c r="D118" s="79">
        <v>0</v>
      </c>
      <c r="E118" s="80">
        <v>0</v>
      </c>
      <c r="F118" s="95">
        <f>0.75+3*0.972</f>
        <v>3.666</v>
      </c>
      <c r="G118" s="82">
        <v>0</v>
      </c>
      <c r="H118" s="79">
        <v>0</v>
      </c>
      <c r="I118" s="80">
        <v>0</v>
      </c>
      <c r="J118" s="79">
        <v>0</v>
      </c>
      <c r="K118" s="80">
        <v>0</v>
      </c>
      <c r="L118" s="79">
        <v>0</v>
      </c>
      <c r="M118" s="80">
        <v>0</v>
      </c>
      <c r="N118" s="79">
        <v>0</v>
      </c>
      <c r="O118" s="80">
        <v>0</v>
      </c>
      <c r="P118" s="81">
        <v>0.8</v>
      </c>
      <c r="Q118" s="83">
        <v>0</v>
      </c>
      <c r="R118" s="79">
        <v>0</v>
      </c>
      <c r="S118" s="80">
        <v>0</v>
      </c>
      <c r="T118" s="79">
        <v>0</v>
      </c>
      <c r="U118" s="80">
        <v>0</v>
      </c>
      <c r="V118" s="79">
        <v>0</v>
      </c>
      <c r="W118" s="80">
        <v>0</v>
      </c>
      <c r="X118" s="79">
        <v>0</v>
      </c>
      <c r="Y118" s="80">
        <v>0</v>
      </c>
      <c r="Z118" s="79">
        <v>0</v>
      </c>
      <c r="AA118" s="80">
        <v>0</v>
      </c>
      <c r="AB118" s="81">
        <f>AB117*0.75</f>
        <v>1.5</v>
      </c>
      <c r="AC118" s="83">
        <v>0</v>
      </c>
      <c r="AD118" s="37">
        <v>0</v>
      </c>
      <c r="AE118" s="80">
        <v>0</v>
      </c>
      <c r="AF118" s="79">
        <v>0</v>
      </c>
      <c r="AG118" s="80">
        <v>0</v>
      </c>
      <c r="AH118" s="81">
        <f>AH117*0.75</f>
        <v>1.5</v>
      </c>
      <c r="AI118" s="83">
        <v>0</v>
      </c>
      <c r="AJ118" s="79">
        <v>0</v>
      </c>
      <c r="AK118" s="80">
        <v>0</v>
      </c>
      <c r="AL118" s="79">
        <v>0</v>
      </c>
      <c r="AM118" s="80">
        <v>0</v>
      </c>
      <c r="AN118" s="79">
        <v>0</v>
      </c>
      <c r="AO118" s="80">
        <v>0</v>
      </c>
      <c r="AP118" s="79">
        <v>0</v>
      </c>
      <c r="AQ118" s="80">
        <v>0</v>
      </c>
      <c r="AR118" s="79">
        <v>0</v>
      </c>
      <c r="AS118" s="80">
        <v>0</v>
      </c>
      <c r="AT118" s="79">
        <v>0</v>
      </c>
      <c r="AU118" s="80">
        <v>0</v>
      </c>
      <c r="AV118" s="79">
        <v>0</v>
      </c>
      <c r="AW118" s="80">
        <v>0</v>
      </c>
      <c r="AX118" s="79">
        <v>0</v>
      </c>
      <c r="AY118" s="80">
        <v>0</v>
      </c>
      <c r="AZ118" s="81">
        <f>AZ117*0.75</f>
        <v>7.5</v>
      </c>
      <c r="BA118" s="83">
        <v>0</v>
      </c>
      <c r="BB118" s="81">
        <v>61.75</v>
      </c>
      <c r="BC118" s="82">
        <v>12.737</v>
      </c>
      <c r="BD118" s="79">
        <v>0</v>
      </c>
      <c r="BE118" s="80">
        <v>0</v>
      </c>
      <c r="BF118" s="102">
        <v>0.75</v>
      </c>
      <c r="BG118" s="103">
        <v>0</v>
      </c>
      <c r="BH118" s="79">
        <v>0</v>
      </c>
      <c r="BI118" s="80">
        <v>0</v>
      </c>
      <c r="BJ118" s="79">
        <v>0</v>
      </c>
      <c r="BK118" s="80">
        <v>0</v>
      </c>
      <c r="BL118" s="79">
        <v>0</v>
      </c>
      <c r="BM118" s="80">
        <v>0.868</v>
      </c>
      <c r="BN118" s="79">
        <v>0</v>
      </c>
      <c r="BO118" s="80">
        <v>0</v>
      </c>
      <c r="BP118" s="79">
        <v>0</v>
      </c>
      <c r="BQ118" s="80">
        <v>0</v>
      </c>
      <c r="BR118" s="79">
        <v>0</v>
      </c>
      <c r="BS118" s="80">
        <v>0</v>
      </c>
      <c r="BT118" s="79">
        <v>0</v>
      </c>
      <c r="BU118" s="80">
        <v>0</v>
      </c>
      <c r="BV118" s="79">
        <v>0</v>
      </c>
      <c r="BW118" s="80">
        <v>0</v>
      </c>
      <c r="BX118" s="79">
        <v>0</v>
      </c>
      <c r="BY118" s="80">
        <v>0</v>
      </c>
      <c r="BZ118" s="79">
        <v>0</v>
      </c>
      <c r="CA118" s="80">
        <v>0</v>
      </c>
      <c r="CB118" s="79">
        <v>0</v>
      </c>
      <c r="CC118" s="80">
        <v>0</v>
      </c>
      <c r="CD118" s="79">
        <v>0</v>
      </c>
      <c r="CE118" s="80">
        <v>0</v>
      </c>
      <c r="CF118" s="79">
        <v>0</v>
      </c>
      <c r="CG118" s="80">
        <v>0</v>
      </c>
      <c r="CH118" s="81">
        <v>0.75</v>
      </c>
      <c r="CI118" s="83">
        <v>0</v>
      </c>
      <c r="CJ118" s="81">
        <v>65.75</v>
      </c>
      <c r="CK118" s="83">
        <v>0</v>
      </c>
      <c r="CL118" s="90">
        <v>0</v>
      </c>
      <c r="CM118" s="80">
        <v>0</v>
      </c>
      <c r="CN118" s="79">
        <v>0</v>
      </c>
      <c r="CO118" s="80">
        <v>0</v>
      </c>
    </row>
    <row r="119" spans="1:93" ht="12.75" hidden="1">
      <c r="A119" s="38" t="s">
        <v>23</v>
      </c>
      <c r="B119" s="1" t="s">
        <v>173</v>
      </c>
      <c r="C119" s="65" t="s">
        <v>5</v>
      </c>
      <c r="D119" s="79">
        <v>0</v>
      </c>
      <c r="E119" s="80">
        <v>0</v>
      </c>
      <c r="F119" s="79">
        <v>0</v>
      </c>
      <c r="G119" s="80">
        <v>0</v>
      </c>
      <c r="H119" s="79">
        <v>0</v>
      </c>
      <c r="I119" s="80">
        <v>0</v>
      </c>
      <c r="J119" s="79">
        <v>0</v>
      </c>
      <c r="K119" s="80">
        <v>6</v>
      </c>
      <c r="L119" s="79">
        <v>0</v>
      </c>
      <c r="M119" s="80">
        <v>0</v>
      </c>
      <c r="N119" s="79">
        <v>0</v>
      </c>
      <c r="O119" s="80">
        <v>0</v>
      </c>
      <c r="P119" s="79">
        <v>8</v>
      </c>
      <c r="Q119" s="80">
        <v>6</v>
      </c>
      <c r="R119" s="79">
        <v>0</v>
      </c>
      <c r="S119" s="80">
        <v>1.5</v>
      </c>
      <c r="T119" s="79">
        <v>0</v>
      </c>
      <c r="U119" s="80">
        <v>0</v>
      </c>
      <c r="V119" s="79">
        <v>0</v>
      </c>
      <c r="W119" s="80">
        <v>0</v>
      </c>
      <c r="X119" s="79">
        <v>0</v>
      </c>
      <c r="Y119" s="80">
        <v>4</v>
      </c>
      <c r="Z119" s="79">
        <v>0</v>
      </c>
      <c r="AA119" s="80">
        <v>0</v>
      </c>
      <c r="AB119" s="79">
        <v>0</v>
      </c>
      <c r="AC119" s="80">
        <v>0</v>
      </c>
      <c r="AD119" s="37">
        <v>0</v>
      </c>
      <c r="AE119" s="80">
        <v>0</v>
      </c>
      <c r="AF119" s="79">
        <v>0</v>
      </c>
      <c r="AG119" s="80">
        <v>2.2</v>
      </c>
      <c r="AH119" s="79">
        <v>0</v>
      </c>
      <c r="AI119" s="80">
        <v>3</v>
      </c>
      <c r="AJ119" s="79">
        <v>0</v>
      </c>
      <c r="AK119" s="80">
        <v>0</v>
      </c>
      <c r="AL119" s="79">
        <v>0</v>
      </c>
      <c r="AM119" s="80">
        <v>6</v>
      </c>
      <c r="AN119" s="79">
        <v>0</v>
      </c>
      <c r="AO119" s="80">
        <v>0</v>
      </c>
      <c r="AP119" s="79">
        <v>0</v>
      </c>
      <c r="AQ119" s="80">
        <v>0</v>
      </c>
      <c r="AR119" s="79">
        <v>0</v>
      </c>
      <c r="AS119" s="80">
        <v>0</v>
      </c>
      <c r="AT119" s="79">
        <v>0</v>
      </c>
      <c r="AU119" s="80">
        <v>0</v>
      </c>
      <c r="AV119" s="79">
        <v>0</v>
      </c>
      <c r="AW119" s="80">
        <v>0</v>
      </c>
      <c r="AX119" s="81" t="s">
        <v>414</v>
      </c>
      <c r="AY119" s="83">
        <v>12.1</v>
      </c>
      <c r="AZ119" s="79">
        <v>0</v>
      </c>
      <c r="BA119" s="80">
        <v>0</v>
      </c>
      <c r="BB119" s="79">
        <v>0</v>
      </c>
      <c r="BC119" s="80">
        <v>1</v>
      </c>
      <c r="BD119" s="79">
        <v>0</v>
      </c>
      <c r="BE119" s="80">
        <v>5</v>
      </c>
      <c r="BF119" s="79">
        <v>0</v>
      </c>
      <c r="BG119" s="80">
        <v>12</v>
      </c>
      <c r="BH119" s="79">
        <v>0</v>
      </c>
      <c r="BI119" s="80">
        <v>15</v>
      </c>
      <c r="BJ119" s="79">
        <v>0</v>
      </c>
      <c r="BK119" s="98">
        <v>13</v>
      </c>
      <c r="BL119" s="79">
        <v>0</v>
      </c>
      <c r="BM119" s="80">
        <v>55</v>
      </c>
      <c r="BN119" s="79">
        <v>0</v>
      </c>
      <c r="BO119" s="80">
        <v>7.2</v>
      </c>
      <c r="BP119" s="79">
        <v>0</v>
      </c>
      <c r="BQ119" s="80">
        <v>0</v>
      </c>
      <c r="BR119" s="79">
        <v>0</v>
      </c>
      <c r="BS119" s="80">
        <v>0</v>
      </c>
      <c r="BT119" s="79">
        <v>0</v>
      </c>
      <c r="BU119" s="80">
        <v>0</v>
      </c>
      <c r="BV119" s="79">
        <v>0</v>
      </c>
      <c r="BW119" s="80">
        <v>138</v>
      </c>
      <c r="BX119" s="79">
        <v>0</v>
      </c>
      <c r="BY119" s="80">
        <v>0</v>
      </c>
      <c r="BZ119" s="81">
        <f>1.5*2.5*5</f>
        <v>18.75</v>
      </c>
      <c r="CA119" s="82">
        <v>8.6</v>
      </c>
      <c r="CB119" s="79">
        <v>0</v>
      </c>
      <c r="CC119" s="80">
        <v>0</v>
      </c>
      <c r="CD119" s="79">
        <f>5*1.2*6+11.5*2*4+2*5*6.2</f>
        <v>190</v>
      </c>
      <c r="CE119" s="80">
        <v>40</v>
      </c>
      <c r="CF119" s="79">
        <v>0</v>
      </c>
      <c r="CG119" s="98">
        <v>0.7</v>
      </c>
      <c r="CH119" s="79">
        <v>0</v>
      </c>
      <c r="CI119" s="80">
        <v>1</v>
      </c>
      <c r="CJ119" s="79">
        <v>0</v>
      </c>
      <c r="CK119" s="80">
        <v>0</v>
      </c>
      <c r="CL119" s="90">
        <v>0</v>
      </c>
      <c r="CM119" s="80">
        <v>0.2</v>
      </c>
      <c r="CN119" s="79">
        <v>0</v>
      </c>
      <c r="CO119" s="80">
        <v>0</v>
      </c>
    </row>
    <row r="120" spans="1:93" ht="12.75" hidden="1">
      <c r="A120" s="39"/>
      <c r="B120" s="2"/>
      <c r="C120" s="66" t="s">
        <v>148</v>
      </c>
      <c r="D120" s="79">
        <v>0</v>
      </c>
      <c r="E120" s="80">
        <v>0</v>
      </c>
      <c r="F120" s="79">
        <v>0</v>
      </c>
      <c r="G120" s="80">
        <v>0</v>
      </c>
      <c r="H120" s="79">
        <v>0</v>
      </c>
      <c r="I120" s="80">
        <v>0</v>
      </c>
      <c r="J120" s="79">
        <v>0</v>
      </c>
      <c r="K120" s="82">
        <v>1.003</v>
      </c>
      <c r="L120" s="79">
        <v>0</v>
      </c>
      <c r="M120" s="80">
        <v>0</v>
      </c>
      <c r="N120" s="79">
        <v>0</v>
      </c>
      <c r="O120" s="80">
        <v>0</v>
      </c>
      <c r="P120" s="81">
        <v>10</v>
      </c>
      <c r="Q120" s="83">
        <v>4.438</v>
      </c>
      <c r="R120" s="79">
        <v>0</v>
      </c>
      <c r="S120" s="80">
        <v>0.238</v>
      </c>
      <c r="T120" s="79">
        <v>0</v>
      </c>
      <c r="U120" s="80">
        <v>0</v>
      </c>
      <c r="V120" s="79">
        <v>0</v>
      </c>
      <c r="W120" s="80">
        <v>0</v>
      </c>
      <c r="X120" s="79">
        <v>0</v>
      </c>
      <c r="Y120" s="80">
        <v>3.092</v>
      </c>
      <c r="Z120" s="79">
        <v>0</v>
      </c>
      <c r="AA120" s="80">
        <v>0</v>
      </c>
      <c r="AB120" s="79">
        <v>0</v>
      </c>
      <c r="AC120" s="80">
        <v>0</v>
      </c>
      <c r="AD120" s="37">
        <v>0</v>
      </c>
      <c r="AE120" s="80">
        <v>0</v>
      </c>
      <c r="AF120" s="79">
        <v>0</v>
      </c>
      <c r="AG120" s="80">
        <v>0.441</v>
      </c>
      <c r="AH120" s="79">
        <v>0</v>
      </c>
      <c r="AI120" s="80">
        <v>0.476</v>
      </c>
      <c r="AJ120" s="79">
        <v>0</v>
      </c>
      <c r="AK120" s="80">
        <v>0</v>
      </c>
      <c r="AL120" s="79">
        <v>0</v>
      </c>
      <c r="AM120" s="82">
        <v>10.773</v>
      </c>
      <c r="AN120" s="79">
        <v>0</v>
      </c>
      <c r="AO120" s="80">
        <v>0</v>
      </c>
      <c r="AP120" s="79">
        <v>0</v>
      </c>
      <c r="AQ120" s="80">
        <v>0</v>
      </c>
      <c r="AR120" s="79">
        <v>0</v>
      </c>
      <c r="AS120" s="80">
        <v>0</v>
      </c>
      <c r="AT120" s="79">
        <v>0</v>
      </c>
      <c r="AU120" s="80">
        <v>0</v>
      </c>
      <c r="AV120" s="79">
        <v>0</v>
      </c>
      <c r="AW120" s="80">
        <v>0</v>
      </c>
      <c r="AX120" s="81">
        <f>4.357+3</f>
        <v>7.357</v>
      </c>
      <c r="AY120" s="82">
        <v>25.703</v>
      </c>
      <c r="AZ120" s="79">
        <v>0</v>
      </c>
      <c r="BA120" s="80">
        <v>0</v>
      </c>
      <c r="BB120" s="79">
        <v>0</v>
      </c>
      <c r="BC120" s="80">
        <v>3.906</v>
      </c>
      <c r="BD120" s="79">
        <v>0</v>
      </c>
      <c r="BE120" s="82">
        <v>35.223</v>
      </c>
      <c r="BF120" s="79">
        <v>0</v>
      </c>
      <c r="BG120" s="82">
        <v>42.369</v>
      </c>
      <c r="BH120" s="79">
        <v>0</v>
      </c>
      <c r="BI120" s="82">
        <v>45.637</v>
      </c>
      <c r="BJ120" s="79">
        <v>0</v>
      </c>
      <c r="BK120" s="82">
        <v>3.325</v>
      </c>
      <c r="BL120" s="79">
        <v>0</v>
      </c>
      <c r="BM120" s="82">
        <v>21.33</v>
      </c>
      <c r="BN120" s="79">
        <v>0</v>
      </c>
      <c r="BO120" s="82">
        <v>3.829</v>
      </c>
      <c r="BP120" s="79">
        <v>0</v>
      </c>
      <c r="BQ120" s="80">
        <v>0</v>
      </c>
      <c r="BR120" s="79">
        <v>0</v>
      </c>
      <c r="BS120" s="80">
        <v>0</v>
      </c>
      <c r="BT120" s="79">
        <v>0</v>
      </c>
      <c r="BU120" s="80">
        <v>0</v>
      </c>
      <c r="BV120" s="79">
        <v>0</v>
      </c>
      <c r="BW120" s="82">
        <v>23.63</v>
      </c>
      <c r="BX120" s="79">
        <v>0</v>
      </c>
      <c r="BY120" s="80">
        <v>0</v>
      </c>
      <c r="BZ120" s="81">
        <f>BZ119*0.7</f>
        <v>13.125</v>
      </c>
      <c r="CA120" s="83">
        <v>2.512</v>
      </c>
      <c r="CB120" s="79">
        <v>0</v>
      </c>
      <c r="CC120" s="80">
        <v>0</v>
      </c>
      <c r="CD120" s="81">
        <f>CD119*0.7</f>
        <v>133</v>
      </c>
      <c r="CE120" s="83">
        <v>13.048</v>
      </c>
      <c r="CF120" s="79">
        <v>0</v>
      </c>
      <c r="CG120" s="82">
        <v>2.768</v>
      </c>
      <c r="CH120" s="79">
        <v>0</v>
      </c>
      <c r="CI120" s="82">
        <v>4.083</v>
      </c>
      <c r="CJ120" s="79">
        <v>0</v>
      </c>
      <c r="CK120" s="80">
        <v>0</v>
      </c>
      <c r="CL120" s="90">
        <v>0</v>
      </c>
      <c r="CM120" s="80">
        <v>0.809</v>
      </c>
      <c r="CN120" s="79">
        <v>0</v>
      </c>
      <c r="CO120" s="80">
        <v>0</v>
      </c>
    </row>
    <row r="121" spans="1:93" ht="12.75" hidden="1">
      <c r="A121" s="38" t="s">
        <v>24</v>
      </c>
      <c r="B121" s="1" t="s">
        <v>202</v>
      </c>
      <c r="C121" s="65" t="s">
        <v>162</v>
      </c>
      <c r="D121" s="79">
        <v>0</v>
      </c>
      <c r="E121" s="80">
        <v>0</v>
      </c>
      <c r="F121" s="79">
        <v>0</v>
      </c>
      <c r="G121" s="80">
        <v>0</v>
      </c>
      <c r="H121" s="79">
        <v>0</v>
      </c>
      <c r="I121" s="80">
        <v>0</v>
      </c>
      <c r="J121" s="79">
        <v>0</v>
      </c>
      <c r="K121" s="80">
        <v>0</v>
      </c>
      <c r="L121" s="79">
        <v>0</v>
      </c>
      <c r="M121" s="80">
        <v>0</v>
      </c>
      <c r="N121" s="79">
        <v>0</v>
      </c>
      <c r="O121" s="80">
        <v>0</v>
      </c>
      <c r="P121" s="79">
        <v>0</v>
      </c>
      <c r="Q121" s="80">
        <v>0</v>
      </c>
      <c r="R121" s="79">
        <v>0</v>
      </c>
      <c r="S121" s="80">
        <v>0</v>
      </c>
      <c r="T121" s="79">
        <v>0</v>
      </c>
      <c r="U121" s="80">
        <v>0</v>
      </c>
      <c r="V121" s="79">
        <v>0</v>
      </c>
      <c r="W121" s="80">
        <v>0</v>
      </c>
      <c r="X121" s="79">
        <v>0</v>
      </c>
      <c r="Y121" s="80">
        <v>0</v>
      </c>
      <c r="Z121" s="79">
        <v>0</v>
      </c>
      <c r="AA121" s="80">
        <v>0</v>
      </c>
      <c r="AB121" s="79">
        <v>0</v>
      </c>
      <c r="AC121" s="80">
        <v>0</v>
      </c>
      <c r="AD121" s="37">
        <v>0</v>
      </c>
      <c r="AE121" s="80">
        <v>0</v>
      </c>
      <c r="AF121" s="79">
        <v>0</v>
      </c>
      <c r="AG121" s="80">
        <v>0</v>
      </c>
      <c r="AH121" s="79">
        <v>0</v>
      </c>
      <c r="AI121" s="80">
        <v>0</v>
      </c>
      <c r="AJ121" s="79">
        <v>0</v>
      </c>
      <c r="AK121" s="80">
        <v>0</v>
      </c>
      <c r="AL121" s="79">
        <v>0</v>
      </c>
      <c r="AM121" s="80">
        <v>0</v>
      </c>
      <c r="AN121" s="79">
        <v>0</v>
      </c>
      <c r="AO121" s="80">
        <v>0</v>
      </c>
      <c r="AP121" s="79">
        <v>0</v>
      </c>
      <c r="AQ121" s="80">
        <v>0</v>
      </c>
      <c r="AR121" s="79">
        <v>0</v>
      </c>
      <c r="AS121" s="80">
        <v>0</v>
      </c>
      <c r="AT121" s="79">
        <v>0</v>
      </c>
      <c r="AU121" s="80">
        <v>0</v>
      </c>
      <c r="AV121" s="79">
        <v>0</v>
      </c>
      <c r="AW121" s="80">
        <v>0</v>
      </c>
      <c r="AX121" s="79">
        <v>0</v>
      </c>
      <c r="AY121" s="80">
        <v>0</v>
      </c>
      <c r="AZ121" s="79">
        <v>0</v>
      </c>
      <c r="BA121" s="80">
        <v>0</v>
      </c>
      <c r="BB121" s="79">
        <v>40</v>
      </c>
      <c r="BC121" s="80">
        <v>0</v>
      </c>
      <c r="BD121" s="79">
        <v>0</v>
      </c>
      <c r="BE121" s="80">
        <v>0</v>
      </c>
      <c r="BF121" s="79">
        <v>0</v>
      </c>
      <c r="BG121" s="80">
        <v>0</v>
      </c>
      <c r="BH121" s="79">
        <v>0</v>
      </c>
      <c r="BI121" s="80">
        <v>0</v>
      </c>
      <c r="BJ121" s="79">
        <v>0</v>
      </c>
      <c r="BK121" s="80">
        <v>0</v>
      </c>
      <c r="BL121" s="79">
        <v>0</v>
      </c>
      <c r="BM121" s="80">
        <v>0</v>
      </c>
      <c r="BN121" s="79">
        <v>0</v>
      </c>
      <c r="BO121" s="80">
        <v>0</v>
      </c>
      <c r="BP121" s="79">
        <v>0</v>
      </c>
      <c r="BQ121" s="80">
        <v>0</v>
      </c>
      <c r="BR121" s="79">
        <v>0</v>
      </c>
      <c r="BS121" s="80">
        <v>0</v>
      </c>
      <c r="BT121" s="79">
        <v>0</v>
      </c>
      <c r="BU121" s="80">
        <v>0</v>
      </c>
      <c r="BV121" s="79">
        <v>0</v>
      </c>
      <c r="BW121" s="80">
        <v>0</v>
      </c>
      <c r="BX121" s="79">
        <v>0</v>
      </c>
      <c r="BY121" s="80">
        <v>0</v>
      </c>
      <c r="BZ121" s="79">
        <v>0</v>
      </c>
      <c r="CA121" s="80">
        <v>0</v>
      </c>
      <c r="CB121" s="79">
        <v>0</v>
      </c>
      <c r="CC121" s="80">
        <v>0</v>
      </c>
      <c r="CD121" s="79">
        <v>24</v>
      </c>
      <c r="CE121" s="80">
        <v>0</v>
      </c>
      <c r="CF121" s="79">
        <v>0</v>
      </c>
      <c r="CG121" s="80">
        <v>0</v>
      </c>
      <c r="CH121" s="79">
        <v>0</v>
      </c>
      <c r="CI121" s="80">
        <v>0</v>
      </c>
      <c r="CJ121" s="79">
        <v>0</v>
      </c>
      <c r="CK121" s="80">
        <v>0</v>
      </c>
      <c r="CL121" s="90">
        <v>0</v>
      </c>
      <c r="CM121" s="80">
        <v>0</v>
      </c>
      <c r="CN121" s="79">
        <v>0</v>
      </c>
      <c r="CO121" s="80">
        <v>0</v>
      </c>
    </row>
    <row r="122" spans="1:93" ht="12.75" hidden="1">
      <c r="A122" s="39"/>
      <c r="B122" s="2" t="s">
        <v>175</v>
      </c>
      <c r="C122" s="66" t="s">
        <v>148</v>
      </c>
      <c r="D122" s="79">
        <v>0</v>
      </c>
      <c r="E122" s="80">
        <v>0</v>
      </c>
      <c r="F122" s="79">
        <v>0</v>
      </c>
      <c r="G122" s="80">
        <v>0</v>
      </c>
      <c r="H122" s="79">
        <v>0</v>
      </c>
      <c r="I122" s="80">
        <v>0</v>
      </c>
      <c r="J122" s="79">
        <v>0</v>
      </c>
      <c r="K122" s="80">
        <v>0</v>
      </c>
      <c r="L122" s="79">
        <v>0</v>
      </c>
      <c r="M122" s="80">
        <v>0</v>
      </c>
      <c r="N122" s="79">
        <v>0</v>
      </c>
      <c r="O122" s="80">
        <v>0</v>
      </c>
      <c r="P122" s="79">
        <v>0</v>
      </c>
      <c r="Q122" s="80">
        <v>0</v>
      </c>
      <c r="R122" s="79">
        <v>0</v>
      </c>
      <c r="S122" s="80">
        <v>0</v>
      </c>
      <c r="T122" s="79">
        <v>0</v>
      </c>
      <c r="U122" s="80">
        <v>0</v>
      </c>
      <c r="V122" s="79">
        <v>0</v>
      </c>
      <c r="W122" s="80">
        <v>0</v>
      </c>
      <c r="X122" s="79">
        <v>0</v>
      </c>
      <c r="Y122" s="80">
        <v>0</v>
      </c>
      <c r="Z122" s="79">
        <v>0</v>
      </c>
      <c r="AA122" s="80">
        <v>0</v>
      </c>
      <c r="AB122" s="79">
        <v>0</v>
      </c>
      <c r="AC122" s="80">
        <v>0</v>
      </c>
      <c r="AD122" s="37">
        <v>0</v>
      </c>
      <c r="AE122" s="80">
        <v>0</v>
      </c>
      <c r="AF122" s="79">
        <v>0</v>
      </c>
      <c r="AG122" s="80">
        <v>0</v>
      </c>
      <c r="AH122" s="79">
        <v>0</v>
      </c>
      <c r="AI122" s="80">
        <v>0</v>
      </c>
      <c r="AJ122" s="79">
        <v>0</v>
      </c>
      <c r="AK122" s="80">
        <v>0</v>
      </c>
      <c r="AL122" s="79">
        <v>0</v>
      </c>
      <c r="AM122" s="80">
        <v>0</v>
      </c>
      <c r="AN122" s="79">
        <v>0</v>
      </c>
      <c r="AO122" s="80">
        <v>0</v>
      </c>
      <c r="AP122" s="79">
        <v>0</v>
      </c>
      <c r="AQ122" s="80">
        <v>0</v>
      </c>
      <c r="AR122" s="79">
        <v>0</v>
      </c>
      <c r="AS122" s="80">
        <v>0</v>
      </c>
      <c r="AT122" s="79">
        <v>0</v>
      </c>
      <c r="AU122" s="80">
        <v>0</v>
      </c>
      <c r="AV122" s="79">
        <v>0</v>
      </c>
      <c r="AW122" s="80">
        <v>0</v>
      </c>
      <c r="AX122" s="79">
        <v>0</v>
      </c>
      <c r="AY122" s="80">
        <v>0</v>
      </c>
      <c r="AZ122" s="79">
        <v>0</v>
      </c>
      <c r="BA122" s="80">
        <v>0</v>
      </c>
      <c r="BB122" s="81">
        <v>140</v>
      </c>
      <c r="BC122" s="83">
        <v>0</v>
      </c>
      <c r="BD122" s="79">
        <v>0</v>
      </c>
      <c r="BE122" s="80">
        <v>0</v>
      </c>
      <c r="BF122" s="79">
        <v>0</v>
      </c>
      <c r="BG122" s="80">
        <v>0</v>
      </c>
      <c r="BH122" s="79">
        <v>0</v>
      </c>
      <c r="BI122" s="80">
        <v>0</v>
      </c>
      <c r="BJ122" s="79">
        <v>0</v>
      </c>
      <c r="BK122" s="80">
        <v>0</v>
      </c>
      <c r="BL122" s="79">
        <v>0</v>
      </c>
      <c r="BM122" s="80">
        <v>0</v>
      </c>
      <c r="BN122" s="79">
        <v>0</v>
      </c>
      <c r="BO122" s="80">
        <v>0</v>
      </c>
      <c r="BP122" s="79">
        <v>0</v>
      </c>
      <c r="BQ122" s="80">
        <v>0</v>
      </c>
      <c r="BR122" s="79">
        <v>0</v>
      </c>
      <c r="BS122" s="80">
        <v>0</v>
      </c>
      <c r="BT122" s="79">
        <v>0</v>
      </c>
      <c r="BU122" s="80">
        <v>0</v>
      </c>
      <c r="BV122" s="79">
        <v>0</v>
      </c>
      <c r="BW122" s="80">
        <v>0</v>
      </c>
      <c r="BX122" s="79">
        <v>0</v>
      </c>
      <c r="BY122" s="80">
        <v>0</v>
      </c>
      <c r="BZ122" s="79">
        <v>0</v>
      </c>
      <c r="CA122" s="80">
        <v>0</v>
      </c>
      <c r="CB122" s="79">
        <v>0</v>
      </c>
      <c r="CC122" s="80">
        <v>0</v>
      </c>
      <c r="CD122" s="81">
        <v>87</v>
      </c>
      <c r="CE122" s="83">
        <v>0</v>
      </c>
      <c r="CF122" s="79">
        <v>0</v>
      </c>
      <c r="CG122" s="80">
        <v>0</v>
      </c>
      <c r="CH122" s="79">
        <v>0</v>
      </c>
      <c r="CI122" s="80">
        <v>0</v>
      </c>
      <c r="CJ122" s="79">
        <v>0</v>
      </c>
      <c r="CK122" s="80">
        <v>0</v>
      </c>
      <c r="CL122" s="90">
        <v>0</v>
      </c>
      <c r="CM122" s="80">
        <v>0</v>
      </c>
      <c r="CN122" s="79">
        <v>0</v>
      </c>
      <c r="CO122" s="80">
        <v>0</v>
      </c>
    </row>
    <row r="123" spans="1:93" ht="12.75" hidden="1">
      <c r="A123" s="38" t="s">
        <v>33</v>
      </c>
      <c r="B123" s="1" t="s">
        <v>176</v>
      </c>
      <c r="C123" s="65" t="s">
        <v>177</v>
      </c>
      <c r="D123" s="79">
        <v>0</v>
      </c>
      <c r="E123" s="80">
        <v>0</v>
      </c>
      <c r="F123" s="79">
        <v>0</v>
      </c>
      <c r="G123" s="80">
        <v>0</v>
      </c>
      <c r="H123" s="79">
        <v>0</v>
      </c>
      <c r="I123" s="80">
        <v>0</v>
      </c>
      <c r="J123" s="79">
        <v>0</v>
      </c>
      <c r="K123" s="80">
        <v>0</v>
      </c>
      <c r="L123" s="79">
        <v>0</v>
      </c>
      <c r="M123" s="80">
        <v>0</v>
      </c>
      <c r="N123" s="79">
        <v>0</v>
      </c>
      <c r="O123" s="80">
        <v>0</v>
      </c>
      <c r="P123" s="79">
        <v>0</v>
      </c>
      <c r="Q123" s="80">
        <v>0</v>
      </c>
      <c r="R123" s="79">
        <v>0</v>
      </c>
      <c r="S123" s="80">
        <v>0</v>
      </c>
      <c r="T123" s="79">
        <v>15</v>
      </c>
      <c r="U123" s="98">
        <v>22.7</v>
      </c>
      <c r="V123" s="79">
        <v>0</v>
      </c>
      <c r="W123" s="80">
        <v>0</v>
      </c>
      <c r="X123" s="79">
        <v>0</v>
      </c>
      <c r="Y123" s="80">
        <v>0</v>
      </c>
      <c r="Z123" s="79">
        <v>0</v>
      </c>
      <c r="AA123" s="80">
        <v>0</v>
      </c>
      <c r="AB123" s="79">
        <v>0</v>
      </c>
      <c r="AC123" s="80">
        <v>0</v>
      </c>
      <c r="AD123" s="37">
        <v>0</v>
      </c>
      <c r="AE123" s="80">
        <v>0</v>
      </c>
      <c r="AF123" s="79">
        <v>0</v>
      </c>
      <c r="AG123" s="80">
        <v>0</v>
      </c>
      <c r="AH123" s="79">
        <v>0</v>
      </c>
      <c r="AI123" s="80">
        <v>0</v>
      </c>
      <c r="AJ123" s="79">
        <v>0</v>
      </c>
      <c r="AK123" s="80">
        <v>0</v>
      </c>
      <c r="AL123" s="79">
        <v>0</v>
      </c>
      <c r="AM123" s="80">
        <v>0</v>
      </c>
      <c r="AN123" s="79">
        <v>0</v>
      </c>
      <c r="AO123" s="80">
        <v>0</v>
      </c>
      <c r="AP123" s="79">
        <v>0</v>
      </c>
      <c r="AQ123" s="80">
        <v>0</v>
      </c>
      <c r="AR123" s="79">
        <v>0</v>
      </c>
      <c r="AS123" s="80">
        <v>0</v>
      </c>
      <c r="AT123" s="79">
        <v>0</v>
      </c>
      <c r="AU123" s="80">
        <v>0</v>
      </c>
      <c r="AV123" s="79">
        <v>0</v>
      </c>
      <c r="AW123" s="80">
        <v>0</v>
      </c>
      <c r="AX123" s="79">
        <v>0</v>
      </c>
      <c r="AY123" s="80">
        <v>0</v>
      </c>
      <c r="AZ123" s="79">
        <v>0</v>
      </c>
      <c r="BA123" s="80">
        <v>0</v>
      </c>
      <c r="BB123" s="79">
        <v>0</v>
      </c>
      <c r="BC123" s="80">
        <v>0</v>
      </c>
      <c r="BD123" s="79">
        <v>0</v>
      </c>
      <c r="BE123" s="80">
        <v>0</v>
      </c>
      <c r="BF123" s="79">
        <v>30</v>
      </c>
      <c r="BG123" s="80">
        <v>16.1</v>
      </c>
      <c r="BH123" s="79">
        <v>15</v>
      </c>
      <c r="BI123" s="80">
        <v>11</v>
      </c>
      <c r="BJ123" s="79">
        <v>15</v>
      </c>
      <c r="BK123" s="80">
        <v>8.1</v>
      </c>
      <c r="BL123" s="79">
        <v>10</v>
      </c>
      <c r="BM123" s="80">
        <v>5.4</v>
      </c>
      <c r="BN123" s="79">
        <v>10</v>
      </c>
      <c r="BO123" s="80">
        <v>21</v>
      </c>
      <c r="BP123" s="79">
        <v>0</v>
      </c>
      <c r="BQ123" s="80">
        <v>0</v>
      </c>
      <c r="BR123" s="79">
        <v>0</v>
      </c>
      <c r="BS123" s="80">
        <v>2</v>
      </c>
      <c r="BT123" s="79">
        <v>20</v>
      </c>
      <c r="BU123" s="80">
        <v>8.85</v>
      </c>
      <c r="BV123" s="79">
        <v>120</v>
      </c>
      <c r="BW123" s="98">
        <v>122</v>
      </c>
      <c r="BX123" s="79">
        <v>10</v>
      </c>
      <c r="BY123" s="80">
        <v>20.2</v>
      </c>
      <c r="BZ123" s="79">
        <v>0</v>
      </c>
      <c r="CA123" s="80">
        <v>0</v>
      </c>
      <c r="CB123" s="79">
        <v>0</v>
      </c>
      <c r="CC123" s="80">
        <v>0</v>
      </c>
      <c r="CD123" s="79">
        <v>0</v>
      </c>
      <c r="CE123" s="80">
        <v>0</v>
      </c>
      <c r="CF123" s="79">
        <v>0</v>
      </c>
      <c r="CG123" s="80">
        <v>0</v>
      </c>
      <c r="CH123" s="79">
        <v>0</v>
      </c>
      <c r="CI123" s="80">
        <v>0</v>
      </c>
      <c r="CJ123" s="79">
        <v>0</v>
      </c>
      <c r="CK123" s="80">
        <v>0</v>
      </c>
      <c r="CL123" s="90">
        <v>0</v>
      </c>
      <c r="CM123" s="80">
        <v>0</v>
      </c>
      <c r="CN123" s="79">
        <v>0</v>
      </c>
      <c r="CO123" s="80">
        <v>0</v>
      </c>
    </row>
    <row r="124" spans="1:93" ht="12.75" hidden="1">
      <c r="A124" s="39"/>
      <c r="B124" s="2"/>
      <c r="C124" s="66" t="s">
        <v>148</v>
      </c>
      <c r="D124" s="79">
        <v>0</v>
      </c>
      <c r="E124" s="80">
        <v>0</v>
      </c>
      <c r="F124" s="79">
        <v>0</v>
      </c>
      <c r="G124" s="80">
        <v>0</v>
      </c>
      <c r="H124" s="79">
        <v>0</v>
      </c>
      <c r="I124" s="80">
        <v>0</v>
      </c>
      <c r="J124" s="79">
        <v>0</v>
      </c>
      <c r="K124" s="80">
        <v>0</v>
      </c>
      <c r="L124" s="79">
        <v>0</v>
      </c>
      <c r="M124" s="80">
        <v>0</v>
      </c>
      <c r="N124" s="79">
        <v>0</v>
      </c>
      <c r="O124" s="80">
        <v>0</v>
      </c>
      <c r="P124" s="79">
        <v>0</v>
      </c>
      <c r="Q124" s="80">
        <v>0</v>
      </c>
      <c r="R124" s="79">
        <v>0</v>
      </c>
      <c r="S124" s="80">
        <v>0</v>
      </c>
      <c r="T124" s="81">
        <f>T123*0.85</f>
        <v>12.75</v>
      </c>
      <c r="U124" s="82">
        <v>24.064</v>
      </c>
      <c r="V124" s="79">
        <v>0</v>
      </c>
      <c r="W124" s="80">
        <v>0</v>
      </c>
      <c r="X124" s="79">
        <v>0</v>
      </c>
      <c r="Y124" s="80">
        <v>0</v>
      </c>
      <c r="Z124" s="79">
        <v>0</v>
      </c>
      <c r="AA124" s="80">
        <v>0</v>
      </c>
      <c r="AB124" s="79">
        <v>0</v>
      </c>
      <c r="AC124" s="80">
        <v>0</v>
      </c>
      <c r="AD124" s="37">
        <v>0</v>
      </c>
      <c r="AE124" s="80">
        <v>0</v>
      </c>
      <c r="AF124" s="79">
        <v>0</v>
      </c>
      <c r="AG124" s="80">
        <v>0</v>
      </c>
      <c r="AH124" s="79">
        <v>0</v>
      </c>
      <c r="AI124" s="80">
        <v>0</v>
      </c>
      <c r="AJ124" s="79">
        <v>0</v>
      </c>
      <c r="AK124" s="80">
        <v>0</v>
      </c>
      <c r="AL124" s="79">
        <v>0</v>
      </c>
      <c r="AM124" s="80">
        <v>0</v>
      </c>
      <c r="AN124" s="79">
        <v>0</v>
      </c>
      <c r="AO124" s="80">
        <v>0</v>
      </c>
      <c r="AP124" s="79">
        <v>0</v>
      </c>
      <c r="AQ124" s="80">
        <v>0</v>
      </c>
      <c r="AR124" s="79">
        <v>0</v>
      </c>
      <c r="AS124" s="80">
        <v>0</v>
      </c>
      <c r="AT124" s="79">
        <v>0</v>
      </c>
      <c r="AU124" s="80">
        <v>0</v>
      </c>
      <c r="AV124" s="79">
        <v>0</v>
      </c>
      <c r="AW124" s="80">
        <v>0</v>
      </c>
      <c r="AX124" s="79">
        <v>0</v>
      </c>
      <c r="AY124" s="80">
        <v>0</v>
      </c>
      <c r="AZ124" s="79">
        <v>0</v>
      </c>
      <c r="BA124" s="80">
        <v>0</v>
      </c>
      <c r="BB124" s="79">
        <v>0</v>
      </c>
      <c r="BC124" s="80">
        <v>0</v>
      </c>
      <c r="BD124" s="79">
        <v>0</v>
      </c>
      <c r="BE124" s="80">
        <v>0</v>
      </c>
      <c r="BF124" s="81">
        <v>25.5</v>
      </c>
      <c r="BG124" s="82">
        <v>14.025</v>
      </c>
      <c r="BH124" s="81">
        <v>12.75</v>
      </c>
      <c r="BI124" s="82">
        <v>7.791</v>
      </c>
      <c r="BJ124" s="81">
        <v>12.75</v>
      </c>
      <c r="BK124" s="83">
        <v>8.959</v>
      </c>
      <c r="BL124" s="81">
        <v>8.5</v>
      </c>
      <c r="BM124" s="83">
        <v>9.209</v>
      </c>
      <c r="BN124" s="81">
        <v>8.5</v>
      </c>
      <c r="BO124" s="83">
        <v>18.887999999999998</v>
      </c>
      <c r="BP124" s="79">
        <v>0</v>
      </c>
      <c r="BQ124" s="80">
        <v>0</v>
      </c>
      <c r="BR124" s="79">
        <v>0</v>
      </c>
      <c r="BS124" s="82">
        <v>1.027</v>
      </c>
      <c r="BT124" s="81">
        <v>17</v>
      </c>
      <c r="BU124" s="83">
        <v>6.5489999999999995</v>
      </c>
      <c r="BV124" s="81">
        <v>102</v>
      </c>
      <c r="BW124" s="82">
        <v>116.243</v>
      </c>
      <c r="BX124" s="81">
        <v>8.5</v>
      </c>
      <c r="BY124" s="82">
        <v>19.838</v>
      </c>
      <c r="BZ124" s="79">
        <v>0</v>
      </c>
      <c r="CA124" s="80">
        <v>0</v>
      </c>
      <c r="CB124" s="79">
        <v>0</v>
      </c>
      <c r="CC124" s="80">
        <v>0</v>
      </c>
      <c r="CD124" s="79">
        <v>0</v>
      </c>
      <c r="CE124" s="80">
        <v>0</v>
      </c>
      <c r="CF124" s="79">
        <v>0</v>
      </c>
      <c r="CG124" s="80">
        <v>0</v>
      </c>
      <c r="CH124" s="79">
        <v>0</v>
      </c>
      <c r="CI124" s="80">
        <v>0</v>
      </c>
      <c r="CJ124" s="79">
        <v>0</v>
      </c>
      <c r="CK124" s="80">
        <v>0</v>
      </c>
      <c r="CL124" s="90">
        <v>0</v>
      </c>
      <c r="CM124" s="80">
        <v>0</v>
      </c>
      <c r="CN124" s="79">
        <v>0</v>
      </c>
      <c r="CO124" s="80">
        <v>0</v>
      </c>
    </row>
    <row r="125" spans="1:93" ht="12.75" hidden="1">
      <c r="A125" s="38" t="s">
        <v>178</v>
      </c>
      <c r="B125" s="1" t="s">
        <v>179</v>
      </c>
      <c r="C125" s="65" t="s">
        <v>177</v>
      </c>
      <c r="D125" s="79">
        <v>0</v>
      </c>
      <c r="E125" s="98">
        <v>0.6</v>
      </c>
      <c r="F125" s="79">
        <v>0</v>
      </c>
      <c r="G125" s="80">
        <v>0</v>
      </c>
      <c r="H125" s="79">
        <v>0</v>
      </c>
      <c r="I125" s="80">
        <v>0</v>
      </c>
      <c r="J125" s="79">
        <v>0</v>
      </c>
      <c r="K125" s="80">
        <v>0</v>
      </c>
      <c r="L125" s="79">
        <v>0</v>
      </c>
      <c r="M125" s="80">
        <v>0</v>
      </c>
      <c r="N125" s="79">
        <v>0</v>
      </c>
      <c r="O125" s="80">
        <v>0</v>
      </c>
      <c r="P125" s="79">
        <v>0</v>
      </c>
      <c r="Q125" s="80">
        <v>6</v>
      </c>
      <c r="R125" s="79">
        <v>0</v>
      </c>
      <c r="S125" s="98">
        <v>3</v>
      </c>
      <c r="T125" s="79">
        <v>16</v>
      </c>
      <c r="U125" s="98">
        <v>9.4</v>
      </c>
      <c r="V125" s="79">
        <v>0</v>
      </c>
      <c r="W125" s="98">
        <v>1</v>
      </c>
      <c r="X125" s="79">
        <v>0</v>
      </c>
      <c r="Y125" s="98">
        <v>14.2</v>
      </c>
      <c r="Z125" s="79">
        <v>0</v>
      </c>
      <c r="AA125" s="80">
        <v>0</v>
      </c>
      <c r="AB125" s="79">
        <v>0</v>
      </c>
      <c r="AC125" s="80">
        <v>0</v>
      </c>
      <c r="AD125" s="37">
        <v>0</v>
      </c>
      <c r="AE125" s="80">
        <v>0</v>
      </c>
      <c r="AF125" s="79">
        <v>0</v>
      </c>
      <c r="AG125" s="80">
        <v>0</v>
      </c>
      <c r="AH125" s="79">
        <v>0</v>
      </c>
      <c r="AI125" s="98">
        <v>12</v>
      </c>
      <c r="AJ125" s="79">
        <v>0</v>
      </c>
      <c r="AK125" s="98">
        <v>6.2</v>
      </c>
      <c r="AL125" s="79">
        <v>0</v>
      </c>
      <c r="AM125" s="80">
        <v>7</v>
      </c>
      <c r="AN125" s="79">
        <v>30</v>
      </c>
      <c r="AO125" s="80">
        <v>40</v>
      </c>
      <c r="AP125" s="79">
        <v>0</v>
      </c>
      <c r="AQ125" s="80">
        <v>3.5</v>
      </c>
      <c r="AR125" s="79">
        <v>0</v>
      </c>
      <c r="AS125" s="98">
        <v>0</v>
      </c>
      <c r="AT125" s="79">
        <v>0</v>
      </c>
      <c r="AU125" s="80">
        <v>0</v>
      </c>
      <c r="AV125" s="79">
        <v>0</v>
      </c>
      <c r="AW125" s="80">
        <v>0</v>
      </c>
      <c r="AX125" s="79">
        <v>0</v>
      </c>
      <c r="AY125" s="80">
        <v>4</v>
      </c>
      <c r="AZ125" s="79">
        <v>0</v>
      </c>
      <c r="BA125" s="83">
        <v>1.3</v>
      </c>
      <c r="BB125" s="79">
        <v>20</v>
      </c>
      <c r="BC125" s="98">
        <v>43.5</v>
      </c>
      <c r="BD125" s="79">
        <v>0</v>
      </c>
      <c r="BE125" s="80">
        <v>0.2</v>
      </c>
      <c r="BF125" s="79">
        <v>0</v>
      </c>
      <c r="BG125" s="80">
        <v>26.8</v>
      </c>
      <c r="BH125" s="79">
        <v>10</v>
      </c>
      <c r="BI125" s="80">
        <v>2.7</v>
      </c>
      <c r="BJ125" s="79">
        <v>10</v>
      </c>
      <c r="BK125" s="80">
        <v>5.6</v>
      </c>
      <c r="BL125" s="79">
        <v>0</v>
      </c>
      <c r="BM125" s="80">
        <v>1.7</v>
      </c>
      <c r="BN125" s="79">
        <v>0</v>
      </c>
      <c r="BO125" s="98">
        <v>3.3</v>
      </c>
      <c r="BP125" s="79">
        <v>0</v>
      </c>
      <c r="BQ125" s="80">
        <v>172</v>
      </c>
      <c r="BR125" s="79">
        <v>0</v>
      </c>
      <c r="BS125" s="80">
        <v>0</v>
      </c>
      <c r="BT125" s="79">
        <v>0</v>
      </c>
      <c r="BU125" s="98">
        <v>12.7</v>
      </c>
      <c r="BV125" s="79">
        <v>0</v>
      </c>
      <c r="BW125" s="80">
        <v>2.2</v>
      </c>
      <c r="BX125" s="79">
        <v>0</v>
      </c>
      <c r="BY125" s="80">
        <v>4.5</v>
      </c>
      <c r="BZ125" s="79">
        <v>0</v>
      </c>
      <c r="CA125" s="98">
        <v>1.7</v>
      </c>
      <c r="CB125" s="79">
        <v>0</v>
      </c>
      <c r="CC125" s="80">
        <v>2</v>
      </c>
      <c r="CD125" s="79">
        <v>30</v>
      </c>
      <c r="CE125" s="80">
        <v>65.2</v>
      </c>
      <c r="CF125" s="79">
        <v>0</v>
      </c>
      <c r="CG125" s="98">
        <v>2</v>
      </c>
      <c r="CH125" s="79">
        <v>0</v>
      </c>
      <c r="CI125" s="98">
        <v>0</v>
      </c>
      <c r="CJ125" s="79">
        <v>0</v>
      </c>
      <c r="CK125" s="80">
        <v>0</v>
      </c>
      <c r="CL125" s="90">
        <v>0</v>
      </c>
      <c r="CM125" s="80">
        <v>0</v>
      </c>
      <c r="CN125" s="79">
        <v>0</v>
      </c>
      <c r="CO125" s="80">
        <v>2</v>
      </c>
    </row>
    <row r="126" spans="1:93" ht="12.75" hidden="1">
      <c r="A126" s="39"/>
      <c r="B126" s="2"/>
      <c r="C126" s="66" t="s">
        <v>148</v>
      </c>
      <c r="D126" s="79">
        <v>0</v>
      </c>
      <c r="E126" s="82">
        <v>0.67</v>
      </c>
      <c r="F126" s="79">
        <v>0</v>
      </c>
      <c r="G126" s="80">
        <v>0</v>
      </c>
      <c r="H126" s="79">
        <v>0</v>
      </c>
      <c r="I126" s="80">
        <v>0</v>
      </c>
      <c r="J126" s="79">
        <v>0</v>
      </c>
      <c r="K126" s="80">
        <v>0</v>
      </c>
      <c r="L126" s="79">
        <v>0</v>
      </c>
      <c r="M126" s="80">
        <v>0</v>
      </c>
      <c r="N126" s="79">
        <v>0</v>
      </c>
      <c r="O126" s="80">
        <v>0</v>
      </c>
      <c r="P126" s="79">
        <v>0</v>
      </c>
      <c r="Q126" s="82">
        <v>5.706</v>
      </c>
      <c r="R126" s="79">
        <v>0</v>
      </c>
      <c r="S126" s="82">
        <v>2.296</v>
      </c>
      <c r="T126" s="81">
        <f>T125*0.85</f>
        <v>13.6</v>
      </c>
      <c r="U126" s="82">
        <v>11.455</v>
      </c>
      <c r="V126" s="79">
        <v>0</v>
      </c>
      <c r="W126" s="82">
        <v>1.572</v>
      </c>
      <c r="X126" s="79">
        <v>0</v>
      </c>
      <c r="Y126" s="82">
        <v>13.282</v>
      </c>
      <c r="Z126" s="79">
        <v>0</v>
      </c>
      <c r="AA126" s="80">
        <v>0</v>
      </c>
      <c r="AB126" s="79">
        <v>0</v>
      </c>
      <c r="AC126" s="80">
        <v>0</v>
      </c>
      <c r="AD126" s="37">
        <v>0</v>
      </c>
      <c r="AE126" s="80">
        <v>0</v>
      </c>
      <c r="AF126" s="79">
        <v>0</v>
      </c>
      <c r="AG126" s="80">
        <v>0</v>
      </c>
      <c r="AH126" s="79">
        <v>0</v>
      </c>
      <c r="AI126" s="82">
        <v>10.452</v>
      </c>
      <c r="AJ126" s="79">
        <v>0</v>
      </c>
      <c r="AK126" s="82">
        <v>5.17</v>
      </c>
      <c r="AL126" s="79">
        <v>0</v>
      </c>
      <c r="AM126" s="82">
        <v>3.499</v>
      </c>
      <c r="AN126" s="81">
        <v>22</v>
      </c>
      <c r="AO126" s="83">
        <v>30.113</v>
      </c>
      <c r="AP126" s="79">
        <v>0</v>
      </c>
      <c r="AQ126" s="82">
        <v>3.2520000000000002</v>
      </c>
      <c r="AR126" s="79">
        <v>0</v>
      </c>
      <c r="AS126" s="82">
        <v>0</v>
      </c>
      <c r="AT126" s="79">
        <v>0</v>
      </c>
      <c r="AU126" s="80">
        <v>0</v>
      </c>
      <c r="AV126" s="79">
        <v>0</v>
      </c>
      <c r="AW126" s="80">
        <v>0</v>
      </c>
      <c r="AX126" s="79">
        <v>0</v>
      </c>
      <c r="AY126" s="80">
        <v>2.554</v>
      </c>
      <c r="AZ126" s="79">
        <v>0</v>
      </c>
      <c r="BA126" s="82">
        <v>0.584</v>
      </c>
      <c r="BB126" s="81">
        <v>17</v>
      </c>
      <c r="BC126" s="82">
        <v>37.56399999999999</v>
      </c>
      <c r="BD126" s="79">
        <v>0</v>
      </c>
      <c r="BE126" s="80">
        <v>0.9490000000000001</v>
      </c>
      <c r="BF126" s="79">
        <v>0</v>
      </c>
      <c r="BG126" s="82">
        <v>16.977</v>
      </c>
      <c r="BH126" s="81">
        <v>8.5</v>
      </c>
      <c r="BI126" s="83">
        <v>2.508</v>
      </c>
      <c r="BJ126" s="81">
        <v>8.5</v>
      </c>
      <c r="BK126" s="83">
        <v>5.840999999999999</v>
      </c>
      <c r="BL126" s="79">
        <v>0</v>
      </c>
      <c r="BM126" s="80">
        <v>3.31</v>
      </c>
      <c r="BN126" s="79">
        <v>0</v>
      </c>
      <c r="BO126" s="82">
        <v>5.122</v>
      </c>
      <c r="BP126" s="79">
        <v>0</v>
      </c>
      <c r="BQ126" s="82">
        <v>113.044</v>
      </c>
      <c r="BR126" s="79">
        <v>0</v>
      </c>
      <c r="BS126" s="80">
        <v>0</v>
      </c>
      <c r="BT126" s="79">
        <v>0</v>
      </c>
      <c r="BU126" s="82">
        <v>10.925</v>
      </c>
      <c r="BV126" s="79">
        <v>0</v>
      </c>
      <c r="BW126" s="80">
        <v>2.915</v>
      </c>
      <c r="BX126" s="79">
        <v>0</v>
      </c>
      <c r="BY126" s="80">
        <v>5.433</v>
      </c>
      <c r="BZ126" s="79">
        <v>0</v>
      </c>
      <c r="CA126" s="82">
        <v>4.682</v>
      </c>
      <c r="CB126" s="79">
        <v>0</v>
      </c>
      <c r="CC126" s="82">
        <v>2.801</v>
      </c>
      <c r="CD126" s="81">
        <f>CD125*0.85</f>
        <v>25.5</v>
      </c>
      <c r="CE126" s="83">
        <v>63.517</v>
      </c>
      <c r="CF126" s="79">
        <v>0</v>
      </c>
      <c r="CG126" s="82">
        <v>2.058</v>
      </c>
      <c r="CH126" s="79">
        <v>0</v>
      </c>
      <c r="CI126" s="82">
        <v>0.746</v>
      </c>
      <c r="CJ126" s="79">
        <v>0</v>
      </c>
      <c r="CK126" s="80">
        <v>0</v>
      </c>
      <c r="CL126" s="90">
        <v>0</v>
      </c>
      <c r="CM126" s="80">
        <v>0</v>
      </c>
      <c r="CN126" s="79">
        <v>0</v>
      </c>
      <c r="CO126" s="80">
        <v>6.728</v>
      </c>
    </row>
    <row r="127" spans="1:93" ht="12.75" hidden="1">
      <c r="A127" s="38" t="s">
        <v>181</v>
      </c>
      <c r="B127" s="1" t="s">
        <v>180</v>
      </c>
      <c r="C127" s="65" t="s">
        <v>177</v>
      </c>
      <c r="D127" s="79">
        <v>0</v>
      </c>
      <c r="E127" s="98">
        <v>3</v>
      </c>
      <c r="F127" s="79">
        <v>0</v>
      </c>
      <c r="G127" s="80">
        <v>2.4</v>
      </c>
      <c r="H127" s="79">
        <v>0</v>
      </c>
      <c r="I127" s="80">
        <v>5</v>
      </c>
      <c r="J127" s="79">
        <v>0</v>
      </c>
      <c r="K127" s="80">
        <v>0.1</v>
      </c>
      <c r="L127" s="79">
        <v>0</v>
      </c>
      <c r="M127" s="80">
        <v>1</v>
      </c>
      <c r="N127" s="79">
        <v>0</v>
      </c>
      <c r="O127" s="80">
        <v>0.2</v>
      </c>
      <c r="P127" s="79">
        <v>0</v>
      </c>
      <c r="Q127" s="83">
        <v>8.6</v>
      </c>
      <c r="R127" s="79">
        <v>0</v>
      </c>
      <c r="S127" s="98">
        <v>183.9</v>
      </c>
      <c r="T127" s="79">
        <v>0</v>
      </c>
      <c r="U127" s="98">
        <v>11</v>
      </c>
      <c r="V127" s="79">
        <v>0</v>
      </c>
      <c r="W127" s="98">
        <v>12.6</v>
      </c>
      <c r="X127" s="79">
        <v>30</v>
      </c>
      <c r="Y127" s="98">
        <v>46.9</v>
      </c>
      <c r="Z127" s="79">
        <v>0</v>
      </c>
      <c r="AA127" s="80">
        <v>9.9</v>
      </c>
      <c r="AB127" s="79">
        <v>0</v>
      </c>
      <c r="AC127" s="176" t="s">
        <v>241</v>
      </c>
      <c r="AD127" s="37">
        <v>0</v>
      </c>
      <c r="AE127" s="98">
        <v>0.2</v>
      </c>
      <c r="AF127" s="79">
        <v>0</v>
      </c>
      <c r="AG127" s="176" t="s">
        <v>178</v>
      </c>
      <c r="AH127" s="79">
        <v>0</v>
      </c>
      <c r="AI127" s="80">
        <v>9</v>
      </c>
      <c r="AJ127" s="79">
        <v>0</v>
      </c>
      <c r="AK127" s="98">
        <v>12.1</v>
      </c>
      <c r="AL127" s="79">
        <v>0</v>
      </c>
      <c r="AM127" s="80">
        <v>1.6</v>
      </c>
      <c r="AN127" s="79">
        <v>0</v>
      </c>
      <c r="AO127" s="98">
        <v>7.8</v>
      </c>
      <c r="AP127" s="79">
        <v>0</v>
      </c>
      <c r="AQ127" s="98">
        <v>14.6</v>
      </c>
      <c r="AR127" s="79">
        <v>0</v>
      </c>
      <c r="AS127" s="98">
        <v>9.1</v>
      </c>
      <c r="AT127" s="79">
        <v>0</v>
      </c>
      <c r="AU127" s="80">
        <v>0</v>
      </c>
      <c r="AV127" s="79">
        <v>0</v>
      </c>
      <c r="AW127" s="80">
        <v>0</v>
      </c>
      <c r="AX127" s="79">
        <v>0</v>
      </c>
      <c r="AY127" s="98">
        <v>10.6</v>
      </c>
      <c r="AZ127" s="79">
        <v>0</v>
      </c>
      <c r="BA127" s="98">
        <v>1.1</v>
      </c>
      <c r="BB127" s="79">
        <v>40</v>
      </c>
      <c r="BC127" s="98">
        <v>46.9</v>
      </c>
      <c r="BD127" s="79">
        <v>10</v>
      </c>
      <c r="BE127" s="80">
        <v>33.8</v>
      </c>
      <c r="BF127" s="79">
        <v>60</v>
      </c>
      <c r="BG127" s="80">
        <v>56</v>
      </c>
      <c r="BH127" s="79">
        <v>15</v>
      </c>
      <c r="BI127" s="80">
        <v>39.5</v>
      </c>
      <c r="BJ127" s="79">
        <v>20</v>
      </c>
      <c r="BK127" s="80">
        <v>10.4</v>
      </c>
      <c r="BL127" s="79">
        <v>5</v>
      </c>
      <c r="BM127" s="98">
        <v>5.1</v>
      </c>
      <c r="BN127" s="79">
        <v>0</v>
      </c>
      <c r="BO127" s="176" t="s">
        <v>27</v>
      </c>
      <c r="BP127" s="79">
        <v>0</v>
      </c>
      <c r="BQ127" s="80">
        <v>12.8</v>
      </c>
      <c r="BR127" s="79">
        <v>0</v>
      </c>
      <c r="BS127" s="98">
        <v>20</v>
      </c>
      <c r="BT127" s="79">
        <v>0</v>
      </c>
      <c r="BU127" s="80">
        <v>2.3</v>
      </c>
      <c r="BV127" s="79">
        <v>0</v>
      </c>
      <c r="BW127" s="83">
        <v>1.5</v>
      </c>
      <c r="BX127" s="79">
        <v>0</v>
      </c>
      <c r="BY127" s="80">
        <v>0.2</v>
      </c>
      <c r="BZ127" s="79">
        <v>0</v>
      </c>
      <c r="CA127" s="80">
        <v>22</v>
      </c>
      <c r="CB127" s="79">
        <v>0</v>
      </c>
      <c r="CC127" s="80">
        <v>13.5</v>
      </c>
      <c r="CD127" s="79">
        <v>0</v>
      </c>
      <c r="CE127" s="80">
        <v>6.7</v>
      </c>
      <c r="CF127" s="79">
        <v>0</v>
      </c>
      <c r="CG127" s="98">
        <v>15</v>
      </c>
      <c r="CH127" s="79">
        <v>0</v>
      </c>
      <c r="CI127" s="80">
        <v>0</v>
      </c>
      <c r="CJ127" s="79">
        <v>0</v>
      </c>
      <c r="CK127" s="83">
        <v>2.6</v>
      </c>
      <c r="CL127" s="90">
        <v>0</v>
      </c>
      <c r="CM127" s="80">
        <v>0.5</v>
      </c>
      <c r="CN127" s="79">
        <v>0</v>
      </c>
      <c r="CO127" s="80">
        <v>2.3</v>
      </c>
    </row>
    <row r="128" spans="1:93" ht="12.75" hidden="1">
      <c r="A128" s="39"/>
      <c r="B128" s="2"/>
      <c r="C128" s="66" t="s">
        <v>148</v>
      </c>
      <c r="D128" s="79">
        <v>0</v>
      </c>
      <c r="E128" s="82">
        <v>2.518</v>
      </c>
      <c r="F128" s="79">
        <v>0</v>
      </c>
      <c r="G128" s="82">
        <v>4.486</v>
      </c>
      <c r="H128" s="79">
        <v>0</v>
      </c>
      <c r="I128" s="82">
        <v>7.015</v>
      </c>
      <c r="J128" s="79">
        <v>0</v>
      </c>
      <c r="K128" s="82">
        <v>0.337</v>
      </c>
      <c r="L128" s="79">
        <v>0</v>
      </c>
      <c r="M128" s="82">
        <v>1.134</v>
      </c>
      <c r="N128" s="79">
        <v>0</v>
      </c>
      <c r="O128" s="82">
        <v>0.861</v>
      </c>
      <c r="P128" s="79">
        <v>0</v>
      </c>
      <c r="Q128" s="82">
        <v>9.446000000000002</v>
      </c>
      <c r="R128" s="79">
        <v>0</v>
      </c>
      <c r="S128" s="82">
        <v>19.714</v>
      </c>
      <c r="T128" s="79">
        <v>0</v>
      </c>
      <c r="U128" s="117">
        <v>6.395</v>
      </c>
      <c r="V128" s="79">
        <v>0</v>
      </c>
      <c r="W128" s="82">
        <v>10.999</v>
      </c>
      <c r="X128" s="81">
        <f>X127*0.85</f>
        <v>25.5</v>
      </c>
      <c r="Y128" s="82">
        <v>31.948999999999998</v>
      </c>
      <c r="Z128" s="79">
        <v>0</v>
      </c>
      <c r="AA128" s="82">
        <v>7.082</v>
      </c>
      <c r="AB128" s="79">
        <v>0</v>
      </c>
      <c r="AC128" s="176">
        <v>0</v>
      </c>
      <c r="AD128" s="37">
        <v>0</v>
      </c>
      <c r="AE128" s="82">
        <v>0.758</v>
      </c>
      <c r="AF128" s="79">
        <v>0</v>
      </c>
      <c r="AG128" s="82">
        <v>16.186</v>
      </c>
      <c r="AH128" s="79">
        <v>0</v>
      </c>
      <c r="AI128" s="82">
        <v>5.065</v>
      </c>
      <c r="AJ128" s="79">
        <v>0</v>
      </c>
      <c r="AK128" s="82">
        <v>20.833000000000002</v>
      </c>
      <c r="AL128" s="79">
        <v>0</v>
      </c>
      <c r="AM128" s="82">
        <v>1.838</v>
      </c>
      <c r="AN128" s="79">
        <v>0</v>
      </c>
      <c r="AO128" s="82">
        <v>7.085</v>
      </c>
      <c r="AP128" s="79">
        <v>0</v>
      </c>
      <c r="AQ128" s="82">
        <v>9.425</v>
      </c>
      <c r="AR128" s="79">
        <v>0</v>
      </c>
      <c r="AS128" s="82">
        <v>6.9319999999999995</v>
      </c>
      <c r="AT128" s="79">
        <v>0</v>
      </c>
      <c r="AU128" s="80">
        <v>0</v>
      </c>
      <c r="AV128" s="79">
        <v>0</v>
      </c>
      <c r="AW128" s="80">
        <v>0</v>
      </c>
      <c r="AX128" s="79">
        <v>0</v>
      </c>
      <c r="AY128" s="82">
        <v>7.353</v>
      </c>
      <c r="AZ128" s="79">
        <v>0</v>
      </c>
      <c r="BA128" s="82">
        <v>1.487</v>
      </c>
      <c r="BB128" s="81">
        <v>34</v>
      </c>
      <c r="BC128" s="82">
        <v>47.82</v>
      </c>
      <c r="BD128" s="81">
        <v>8.5</v>
      </c>
      <c r="BE128" s="83">
        <v>5.72</v>
      </c>
      <c r="BF128" s="81">
        <v>51</v>
      </c>
      <c r="BG128" s="82">
        <v>30.581</v>
      </c>
      <c r="BH128" s="81">
        <v>12.75</v>
      </c>
      <c r="BI128" s="82">
        <v>27.752000000000002</v>
      </c>
      <c r="BJ128" s="81">
        <v>17</v>
      </c>
      <c r="BK128" s="82">
        <v>15.626</v>
      </c>
      <c r="BL128" s="81">
        <v>4.25</v>
      </c>
      <c r="BM128" s="82">
        <v>5.906999999999999</v>
      </c>
      <c r="BN128" s="79">
        <v>0</v>
      </c>
      <c r="BO128" s="82">
        <v>0.919</v>
      </c>
      <c r="BP128" s="79">
        <v>0</v>
      </c>
      <c r="BQ128" s="82">
        <v>10.348</v>
      </c>
      <c r="BR128" s="79">
        <v>0</v>
      </c>
      <c r="BS128" s="82">
        <v>6.272</v>
      </c>
      <c r="BT128" s="79">
        <v>0</v>
      </c>
      <c r="BU128" s="82">
        <v>6.513</v>
      </c>
      <c r="BV128" s="79">
        <v>0</v>
      </c>
      <c r="BW128" s="82">
        <v>2.804</v>
      </c>
      <c r="BX128" s="79">
        <v>0</v>
      </c>
      <c r="BY128" s="80">
        <v>1.466</v>
      </c>
      <c r="BZ128" s="79">
        <v>0</v>
      </c>
      <c r="CA128" s="82">
        <v>8.283</v>
      </c>
      <c r="CB128" s="79">
        <v>0</v>
      </c>
      <c r="CC128" s="82">
        <v>5.226000000000001</v>
      </c>
      <c r="CD128" s="79">
        <v>0</v>
      </c>
      <c r="CE128" s="82">
        <v>10.911999999999999</v>
      </c>
      <c r="CF128" s="79">
        <v>0</v>
      </c>
      <c r="CG128" s="82">
        <v>11.356</v>
      </c>
      <c r="CH128" s="79">
        <v>0</v>
      </c>
      <c r="CI128" s="80">
        <v>0</v>
      </c>
      <c r="CJ128" s="79">
        <v>0</v>
      </c>
      <c r="CK128" s="82">
        <v>1.851</v>
      </c>
      <c r="CL128" s="90">
        <v>0</v>
      </c>
      <c r="CM128" s="80">
        <v>0.237</v>
      </c>
      <c r="CN128" s="79">
        <v>0</v>
      </c>
      <c r="CO128" s="82">
        <v>7.915</v>
      </c>
    </row>
    <row r="129" spans="1:93" ht="12.75" hidden="1">
      <c r="A129" s="38" t="s">
        <v>183</v>
      </c>
      <c r="B129" s="1" t="s">
        <v>182</v>
      </c>
      <c r="C129" s="65" t="s">
        <v>177</v>
      </c>
      <c r="D129" s="79">
        <v>0</v>
      </c>
      <c r="E129" s="80">
        <v>0</v>
      </c>
      <c r="F129" s="79">
        <v>0</v>
      </c>
      <c r="G129" s="80">
        <v>0</v>
      </c>
      <c r="H129" s="79">
        <v>0</v>
      </c>
      <c r="I129" s="80">
        <v>0</v>
      </c>
      <c r="J129" s="79">
        <v>0</v>
      </c>
      <c r="K129" s="80">
        <v>0</v>
      </c>
      <c r="L129" s="79">
        <v>0</v>
      </c>
      <c r="M129" s="80">
        <v>0</v>
      </c>
      <c r="N129" s="79">
        <v>0</v>
      </c>
      <c r="O129" s="98">
        <v>11</v>
      </c>
      <c r="P129" s="79">
        <v>0</v>
      </c>
      <c r="Q129" s="80">
        <v>0</v>
      </c>
      <c r="R129" s="79">
        <v>0</v>
      </c>
      <c r="S129" s="80">
        <v>0</v>
      </c>
      <c r="T129" s="90">
        <v>0</v>
      </c>
      <c r="U129" s="98">
        <v>0</v>
      </c>
      <c r="V129" s="79">
        <v>0</v>
      </c>
      <c r="W129" s="80">
        <v>0</v>
      </c>
      <c r="X129" s="79">
        <v>0</v>
      </c>
      <c r="Y129" s="98">
        <v>3</v>
      </c>
      <c r="Z129" s="79">
        <v>0</v>
      </c>
      <c r="AA129" s="80">
        <v>0</v>
      </c>
      <c r="AB129" s="79">
        <v>0</v>
      </c>
      <c r="AC129" s="80">
        <v>0</v>
      </c>
      <c r="AD129" s="37">
        <v>0</v>
      </c>
      <c r="AE129" s="80">
        <v>0</v>
      </c>
      <c r="AF129" s="79">
        <v>0</v>
      </c>
      <c r="AG129" s="80">
        <v>2</v>
      </c>
      <c r="AH129" s="79">
        <v>0</v>
      </c>
      <c r="AI129" s="80">
        <v>0</v>
      </c>
      <c r="AJ129" s="79">
        <v>0</v>
      </c>
      <c r="AK129" s="80">
        <v>0</v>
      </c>
      <c r="AL129" s="79">
        <v>0</v>
      </c>
      <c r="AM129" s="80">
        <v>0</v>
      </c>
      <c r="AN129" s="79">
        <v>0</v>
      </c>
      <c r="AO129" s="80">
        <v>0.2</v>
      </c>
      <c r="AP129" s="79">
        <v>0</v>
      </c>
      <c r="AQ129" s="80">
        <v>0</v>
      </c>
      <c r="AR129" s="79">
        <v>0</v>
      </c>
      <c r="AS129" s="80">
        <v>0</v>
      </c>
      <c r="AT129" s="79">
        <v>0</v>
      </c>
      <c r="AU129" s="80">
        <v>0</v>
      </c>
      <c r="AV129" s="79">
        <v>0</v>
      </c>
      <c r="AW129" s="80">
        <v>0</v>
      </c>
      <c r="AX129" s="79">
        <v>0</v>
      </c>
      <c r="AY129" s="80">
        <v>0</v>
      </c>
      <c r="AZ129" s="79">
        <v>0</v>
      </c>
      <c r="BA129" s="80">
        <v>0</v>
      </c>
      <c r="BB129" s="79">
        <v>10</v>
      </c>
      <c r="BC129" s="80">
        <v>7.5</v>
      </c>
      <c r="BD129" s="79">
        <v>0</v>
      </c>
      <c r="BE129" s="80">
        <v>0</v>
      </c>
      <c r="BF129" s="79">
        <v>0</v>
      </c>
      <c r="BG129" s="80">
        <v>0</v>
      </c>
      <c r="BH129" s="81" t="s">
        <v>415</v>
      </c>
      <c r="BI129" s="83">
        <v>5</v>
      </c>
      <c r="BJ129" s="79">
        <v>0</v>
      </c>
      <c r="BK129" s="80">
        <v>19</v>
      </c>
      <c r="BL129" s="79">
        <v>0</v>
      </c>
      <c r="BM129" s="98">
        <v>6</v>
      </c>
      <c r="BN129" s="79">
        <v>0</v>
      </c>
      <c r="BO129" s="80">
        <v>9</v>
      </c>
      <c r="BP129" s="79">
        <v>13</v>
      </c>
      <c r="BQ129" s="80">
        <v>14</v>
      </c>
      <c r="BR129" s="79">
        <v>0</v>
      </c>
      <c r="BS129" s="98">
        <v>0</v>
      </c>
      <c r="BT129" s="79">
        <v>0</v>
      </c>
      <c r="BU129" s="80">
        <v>0</v>
      </c>
      <c r="BV129" s="79">
        <v>0</v>
      </c>
      <c r="BW129" s="80">
        <v>0</v>
      </c>
      <c r="BX129" s="79">
        <v>0</v>
      </c>
      <c r="BY129" s="80">
        <v>0</v>
      </c>
      <c r="BZ129" s="79">
        <v>0</v>
      </c>
      <c r="CA129" s="80">
        <v>0</v>
      </c>
      <c r="CB129" s="79">
        <v>0</v>
      </c>
      <c r="CC129" s="80">
        <v>0</v>
      </c>
      <c r="CD129" s="79">
        <v>0</v>
      </c>
      <c r="CE129" s="80">
        <v>0.5</v>
      </c>
      <c r="CF129" s="79">
        <v>0</v>
      </c>
      <c r="CG129" s="80">
        <v>0</v>
      </c>
      <c r="CH129" s="79">
        <v>0</v>
      </c>
      <c r="CI129" s="80">
        <v>0</v>
      </c>
      <c r="CJ129" s="79">
        <v>0</v>
      </c>
      <c r="CK129" s="80">
        <v>0</v>
      </c>
      <c r="CL129" s="90">
        <v>0</v>
      </c>
      <c r="CM129" s="80">
        <v>0</v>
      </c>
      <c r="CN129" s="79">
        <v>0</v>
      </c>
      <c r="CO129" s="80">
        <v>0</v>
      </c>
    </row>
    <row r="130" spans="1:93" ht="12.75" hidden="1">
      <c r="A130" s="39"/>
      <c r="B130" s="2"/>
      <c r="C130" s="66" t="s">
        <v>148</v>
      </c>
      <c r="D130" s="79">
        <v>0</v>
      </c>
      <c r="E130" s="80">
        <v>0</v>
      </c>
      <c r="F130" s="79">
        <v>0</v>
      </c>
      <c r="G130" s="80">
        <v>0</v>
      </c>
      <c r="H130" s="79">
        <v>0</v>
      </c>
      <c r="I130" s="80">
        <v>0</v>
      </c>
      <c r="J130" s="79">
        <v>0</v>
      </c>
      <c r="K130" s="80">
        <v>0</v>
      </c>
      <c r="L130" s="79">
        <v>0</v>
      </c>
      <c r="M130" s="80">
        <v>0</v>
      </c>
      <c r="N130" s="79">
        <v>0</v>
      </c>
      <c r="O130" s="82">
        <v>7.125</v>
      </c>
      <c r="P130" s="79">
        <v>0</v>
      </c>
      <c r="Q130" s="80">
        <v>0</v>
      </c>
      <c r="R130" s="79">
        <v>0</v>
      </c>
      <c r="S130" s="80">
        <v>0</v>
      </c>
      <c r="T130" s="90">
        <v>0</v>
      </c>
      <c r="U130" s="82">
        <v>0</v>
      </c>
      <c r="V130" s="79">
        <v>0</v>
      </c>
      <c r="W130" s="80">
        <v>0</v>
      </c>
      <c r="X130" s="79">
        <v>0</v>
      </c>
      <c r="Y130" s="82">
        <v>4.111</v>
      </c>
      <c r="Z130" s="79">
        <v>0</v>
      </c>
      <c r="AA130" s="80">
        <v>0</v>
      </c>
      <c r="AB130" s="79">
        <v>0</v>
      </c>
      <c r="AC130" s="80">
        <v>0</v>
      </c>
      <c r="AD130" s="37">
        <v>0</v>
      </c>
      <c r="AE130" s="80">
        <v>0</v>
      </c>
      <c r="AF130" s="79">
        <v>0</v>
      </c>
      <c r="AG130" s="82">
        <v>0.604</v>
      </c>
      <c r="AH130" s="79">
        <v>0</v>
      </c>
      <c r="AI130" s="80">
        <v>0</v>
      </c>
      <c r="AJ130" s="79">
        <v>0</v>
      </c>
      <c r="AK130" s="80">
        <v>0</v>
      </c>
      <c r="AL130" s="79">
        <v>0</v>
      </c>
      <c r="AM130" s="80">
        <v>0</v>
      </c>
      <c r="AN130" s="79">
        <v>0</v>
      </c>
      <c r="AO130" s="80">
        <v>0.149</v>
      </c>
      <c r="AP130" s="79">
        <v>0</v>
      </c>
      <c r="AQ130" s="80">
        <v>0</v>
      </c>
      <c r="AR130" s="79">
        <v>0</v>
      </c>
      <c r="AS130" s="80">
        <v>0</v>
      </c>
      <c r="AT130" s="79">
        <v>0</v>
      </c>
      <c r="AU130" s="80">
        <v>0</v>
      </c>
      <c r="AV130" s="79">
        <v>0</v>
      </c>
      <c r="AW130" s="80">
        <v>0</v>
      </c>
      <c r="AX130" s="79">
        <v>0</v>
      </c>
      <c r="AY130" s="80">
        <v>0</v>
      </c>
      <c r="AZ130" s="79">
        <v>0</v>
      </c>
      <c r="BA130" s="80">
        <v>0</v>
      </c>
      <c r="BB130" s="81">
        <v>10</v>
      </c>
      <c r="BC130" s="83">
        <v>7.263</v>
      </c>
      <c r="BD130" s="79">
        <v>0</v>
      </c>
      <c r="BE130" s="80">
        <v>0</v>
      </c>
      <c r="BF130" s="79">
        <v>0</v>
      </c>
      <c r="BG130" s="80">
        <v>0</v>
      </c>
      <c r="BH130" s="81">
        <v>15.5</v>
      </c>
      <c r="BI130" s="82">
        <v>7.256</v>
      </c>
      <c r="BJ130" s="79">
        <v>0</v>
      </c>
      <c r="BK130" s="82">
        <v>27.435</v>
      </c>
      <c r="BL130" s="79">
        <v>0</v>
      </c>
      <c r="BM130" s="83">
        <v>8.853</v>
      </c>
      <c r="BN130" s="79">
        <v>0</v>
      </c>
      <c r="BO130" s="82">
        <v>12.34</v>
      </c>
      <c r="BP130" s="81">
        <v>9.74</v>
      </c>
      <c r="BQ130" s="82">
        <v>10.494</v>
      </c>
      <c r="BR130" s="79">
        <v>0</v>
      </c>
      <c r="BS130" s="82">
        <v>0</v>
      </c>
      <c r="BT130" s="79">
        <v>0</v>
      </c>
      <c r="BU130" s="80">
        <v>0</v>
      </c>
      <c r="BV130" s="79">
        <v>0</v>
      </c>
      <c r="BW130" s="80">
        <v>0</v>
      </c>
      <c r="BX130" s="79">
        <v>0</v>
      </c>
      <c r="BY130" s="80">
        <v>0</v>
      </c>
      <c r="BZ130" s="79">
        <v>0</v>
      </c>
      <c r="CA130" s="80">
        <v>0</v>
      </c>
      <c r="CB130" s="79">
        <v>0</v>
      </c>
      <c r="CC130" s="80">
        <v>0</v>
      </c>
      <c r="CD130" s="79">
        <v>0</v>
      </c>
      <c r="CE130" s="80">
        <v>0.248</v>
      </c>
      <c r="CF130" s="79">
        <v>0</v>
      </c>
      <c r="CG130" s="80">
        <v>0</v>
      </c>
      <c r="CH130" s="79">
        <v>0</v>
      </c>
      <c r="CI130" s="80">
        <v>0</v>
      </c>
      <c r="CJ130" s="79">
        <v>0</v>
      </c>
      <c r="CK130" s="80">
        <v>0</v>
      </c>
      <c r="CL130" s="90">
        <v>0</v>
      </c>
      <c r="CM130" s="80">
        <v>0</v>
      </c>
      <c r="CN130" s="79">
        <v>0</v>
      </c>
      <c r="CO130" s="80">
        <v>0</v>
      </c>
    </row>
    <row r="131" spans="1:93" ht="12.75" hidden="1">
      <c r="A131" s="38" t="s">
        <v>184</v>
      </c>
      <c r="B131" s="1" t="s">
        <v>186</v>
      </c>
      <c r="C131" s="65" t="s">
        <v>162</v>
      </c>
      <c r="D131" s="79">
        <v>0</v>
      </c>
      <c r="E131" s="80">
        <v>0</v>
      </c>
      <c r="F131" s="79">
        <v>0</v>
      </c>
      <c r="G131" s="80">
        <v>0</v>
      </c>
      <c r="H131" s="79">
        <v>0</v>
      </c>
      <c r="I131" s="80">
        <v>1</v>
      </c>
      <c r="J131" s="79">
        <v>0</v>
      </c>
      <c r="K131" s="80">
        <v>0</v>
      </c>
      <c r="L131" s="79">
        <v>0</v>
      </c>
      <c r="M131" s="80">
        <v>0</v>
      </c>
      <c r="N131" s="79">
        <v>0</v>
      </c>
      <c r="O131" s="80">
        <v>0</v>
      </c>
      <c r="P131" s="79">
        <v>0</v>
      </c>
      <c r="Q131" s="80">
        <v>0</v>
      </c>
      <c r="R131" s="79">
        <v>0</v>
      </c>
      <c r="S131" s="80">
        <v>0</v>
      </c>
      <c r="T131" s="90">
        <v>6</v>
      </c>
      <c r="U131" s="98">
        <v>1</v>
      </c>
      <c r="V131" s="79">
        <v>0</v>
      </c>
      <c r="W131" s="80">
        <v>0</v>
      </c>
      <c r="X131" s="79">
        <v>0</v>
      </c>
      <c r="Y131" s="80">
        <v>0</v>
      </c>
      <c r="Z131" s="79">
        <v>0</v>
      </c>
      <c r="AA131" s="80">
        <v>0</v>
      </c>
      <c r="AB131" s="79">
        <v>0</v>
      </c>
      <c r="AC131" s="80">
        <v>0</v>
      </c>
      <c r="AD131" s="37">
        <v>0</v>
      </c>
      <c r="AE131" s="80">
        <v>0</v>
      </c>
      <c r="AF131" s="79">
        <v>0</v>
      </c>
      <c r="AG131" s="80">
        <v>0</v>
      </c>
      <c r="AH131" s="79">
        <v>1</v>
      </c>
      <c r="AI131" s="80">
        <v>1</v>
      </c>
      <c r="AJ131" s="79">
        <v>0</v>
      </c>
      <c r="AK131" s="80">
        <v>0</v>
      </c>
      <c r="AL131" s="79">
        <v>0</v>
      </c>
      <c r="AM131" s="80">
        <v>0</v>
      </c>
      <c r="AN131" s="79">
        <v>0</v>
      </c>
      <c r="AO131" s="80">
        <v>1</v>
      </c>
      <c r="AP131" s="79">
        <v>0</v>
      </c>
      <c r="AQ131" s="80">
        <v>1</v>
      </c>
      <c r="AR131" s="79">
        <v>1</v>
      </c>
      <c r="AS131" s="80">
        <v>1</v>
      </c>
      <c r="AT131" s="79">
        <v>0</v>
      </c>
      <c r="AU131" s="80">
        <v>0</v>
      </c>
      <c r="AV131" s="79">
        <v>0</v>
      </c>
      <c r="AW131" s="80">
        <v>0</v>
      </c>
      <c r="AX131" s="79">
        <v>1</v>
      </c>
      <c r="AY131" s="80">
        <v>1</v>
      </c>
      <c r="AZ131" s="79">
        <v>2</v>
      </c>
      <c r="BA131" s="80">
        <v>2</v>
      </c>
      <c r="BB131" s="79">
        <v>24</v>
      </c>
      <c r="BC131" s="80">
        <v>5</v>
      </c>
      <c r="BD131" s="79">
        <v>1</v>
      </c>
      <c r="BE131" s="80">
        <v>1</v>
      </c>
      <c r="BF131" s="79">
        <v>0</v>
      </c>
      <c r="BG131" s="80">
        <v>0</v>
      </c>
      <c r="BH131" s="79">
        <v>3</v>
      </c>
      <c r="BI131" s="80">
        <v>3</v>
      </c>
      <c r="BJ131" s="79">
        <v>1</v>
      </c>
      <c r="BK131" s="80">
        <v>1</v>
      </c>
      <c r="BL131" s="79">
        <v>4</v>
      </c>
      <c r="BM131" s="80">
        <v>0</v>
      </c>
      <c r="BN131" s="79">
        <v>0</v>
      </c>
      <c r="BO131" s="80">
        <v>0</v>
      </c>
      <c r="BP131" s="79">
        <v>0</v>
      </c>
      <c r="BQ131" s="80">
        <v>0</v>
      </c>
      <c r="BR131" s="79">
        <v>0</v>
      </c>
      <c r="BS131" s="80">
        <v>0</v>
      </c>
      <c r="BT131" s="79">
        <v>0</v>
      </c>
      <c r="BU131" s="80">
        <v>0</v>
      </c>
      <c r="BV131" s="79">
        <v>0</v>
      </c>
      <c r="BW131" s="80">
        <v>3</v>
      </c>
      <c r="BX131" s="79">
        <v>0</v>
      </c>
      <c r="BY131" s="80">
        <v>0</v>
      </c>
      <c r="BZ131" s="79">
        <v>1</v>
      </c>
      <c r="CA131" s="80">
        <v>0</v>
      </c>
      <c r="CB131" s="79">
        <v>0</v>
      </c>
      <c r="CC131" s="80">
        <v>0</v>
      </c>
      <c r="CD131" s="79">
        <v>0</v>
      </c>
      <c r="CE131" s="80">
        <v>1</v>
      </c>
      <c r="CF131" s="79">
        <v>3</v>
      </c>
      <c r="CG131" s="80">
        <v>4</v>
      </c>
      <c r="CH131" s="79">
        <v>0</v>
      </c>
      <c r="CI131" s="80">
        <v>0</v>
      </c>
      <c r="CJ131" s="79">
        <v>0</v>
      </c>
      <c r="CK131" s="80">
        <v>0</v>
      </c>
      <c r="CL131" s="90">
        <v>1</v>
      </c>
      <c r="CM131" s="80">
        <v>1</v>
      </c>
      <c r="CN131" s="79">
        <v>0</v>
      </c>
      <c r="CO131" s="80">
        <v>2</v>
      </c>
    </row>
    <row r="132" spans="1:93" ht="12.75" hidden="1">
      <c r="A132" s="39"/>
      <c r="B132" s="2"/>
      <c r="C132" s="66" t="s">
        <v>148</v>
      </c>
      <c r="D132" s="79">
        <v>0</v>
      </c>
      <c r="E132" s="80">
        <v>0</v>
      </c>
      <c r="F132" s="79">
        <v>0</v>
      </c>
      <c r="G132" s="80">
        <v>0</v>
      </c>
      <c r="H132" s="79">
        <v>0</v>
      </c>
      <c r="I132" s="82">
        <v>2.512</v>
      </c>
      <c r="J132" s="79">
        <v>0</v>
      </c>
      <c r="K132" s="80">
        <v>0</v>
      </c>
      <c r="L132" s="79">
        <v>0</v>
      </c>
      <c r="M132" s="80">
        <v>0</v>
      </c>
      <c r="N132" s="79">
        <v>0</v>
      </c>
      <c r="O132" s="80">
        <v>0</v>
      </c>
      <c r="P132" s="79">
        <v>0</v>
      </c>
      <c r="Q132" s="80">
        <v>0</v>
      </c>
      <c r="R132" s="79">
        <v>0</v>
      </c>
      <c r="S132" s="80">
        <v>0</v>
      </c>
      <c r="T132" s="91">
        <f>T131*2.47</f>
        <v>14.82</v>
      </c>
      <c r="U132" s="82">
        <v>3.171</v>
      </c>
      <c r="V132" s="79">
        <v>0</v>
      </c>
      <c r="W132" s="80">
        <v>0</v>
      </c>
      <c r="X132" s="79">
        <v>0</v>
      </c>
      <c r="Y132" s="80">
        <v>0</v>
      </c>
      <c r="Z132" s="79">
        <v>0</v>
      </c>
      <c r="AA132" s="80">
        <v>0</v>
      </c>
      <c r="AB132" s="79">
        <v>0</v>
      </c>
      <c r="AC132" s="80">
        <v>0</v>
      </c>
      <c r="AD132" s="37">
        <v>0</v>
      </c>
      <c r="AE132" s="80">
        <v>0</v>
      </c>
      <c r="AF132" s="79">
        <v>0</v>
      </c>
      <c r="AG132" s="80">
        <v>0</v>
      </c>
      <c r="AH132" s="95">
        <v>2.47</v>
      </c>
      <c r="AI132" s="82">
        <v>2.469</v>
      </c>
      <c r="AJ132" s="79">
        <v>0</v>
      </c>
      <c r="AK132" s="80">
        <v>0</v>
      </c>
      <c r="AL132" s="79">
        <v>0</v>
      </c>
      <c r="AM132" s="80">
        <v>0</v>
      </c>
      <c r="AN132" s="79">
        <v>0</v>
      </c>
      <c r="AO132" s="82">
        <v>1.389</v>
      </c>
      <c r="AP132" s="79">
        <v>0</v>
      </c>
      <c r="AQ132" s="80">
        <v>1.756</v>
      </c>
      <c r="AR132" s="81">
        <v>4.1</v>
      </c>
      <c r="AS132" s="83">
        <v>3.899</v>
      </c>
      <c r="AT132" s="79">
        <v>0</v>
      </c>
      <c r="AU132" s="80">
        <v>0</v>
      </c>
      <c r="AV132" s="79">
        <v>0</v>
      </c>
      <c r="AW132" s="80">
        <v>0</v>
      </c>
      <c r="AX132" s="95">
        <f>1*2.47</f>
        <v>2.47</v>
      </c>
      <c r="AY132" s="82">
        <v>2.469</v>
      </c>
      <c r="AZ132" s="81">
        <v>4.94</v>
      </c>
      <c r="BA132" s="83">
        <v>8.324</v>
      </c>
      <c r="BB132" s="81">
        <v>59.28</v>
      </c>
      <c r="BC132" s="83">
        <v>15.316</v>
      </c>
      <c r="BD132" s="81">
        <v>2.47</v>
      </c>
      <c r="BE132" s="83">
        <v>4.255</v>
      </c>
      <c r="BF132" s="79">
        <v>0</v>
      </c>
      <c r="BG132" s="80">
        <v>0</v>
      </c>
      <c r="BH132" s="81">
        <f>3*2.47</f>
        <v>7.41</v>
      </c>
      <c r="BI132" s="82">
        <v>12.154</v>
      </c>
      <c r="BJ132" s="81">
        <v>2.47</v>
      </c>
      <c r="BK132" s="83">
        <v>3.966</v>
      </c>
      <c r="BL132" s="81">
        <f>4*2.47</f>
        <v>9.88</v>
      </c>
      <c r="BM132" s="83">
        <v>0</v>
      </c>
      <c r="BN132" s="79">
        <v>0</v>
      </c>
      <c r="BO132" s="80">
        <v>0</v>
      </c>
      <c r="BP132" s="79">
        <v>0</v>
      </c>
      <c r="BQ132" s="80">
        <v>0</v>
      </c>
      <c r="BR132" s="79">
        <v>0</v>
      </c>
      <c r="BS132" s="80">
        <v>0</v>
      </c>
      <c r="BT132" s="79">
        <v>0</v>
      </c>
      <c r="BU132" s="80">
        <v>0</v>
      </c>
      <c r="BV132" s="79">
        <v>0</v>
      </c>
      <c r="BW132" s="82">
        <v>3.1879999999999997</v>
      </c>
      <c r="BX132" s="79">
        <v>0</v>
      </c>
      <c r="BY132" s="80">
        <v>0</v>
      </c>
      <c r="BZ132" s="81">
        <v>2.47</v>
      </c>
      <c r="CA132" s="83">
        <v>0</v>
      </c>
      <c r="CB132" s="79">
        <v>0</v>
      </c>
      <c r="CC132" s="80">
        <v>0</v>
      </c>
      <c r="CD132" s="79">
        <v>0</v>
      </c>
      <c r="CE132" s="82">
        <v>3.028</v>
      </c>
      <c r="CF132" s="81">
        <f>CF131*2.47</f>
        <v>7.41</v>
      </c>
      <c r="CG132" s="82">
        <v>12.675</v>
      </c>
      <c r="CH132" s="79">
        <v>0</v>
      </c>
      <c r="CI132" s="80">
        <v>0</v>
      </c>
      <c r="CJ132" s="79">
        <v>0</v>
      </c>
      <c r="CK132" s="80">
        <v>0</v>
      </c>
      <c r="CL132" s="91">
        <v>2.47</v>
      </c>
      <c r="CM132" s="83">
        <v>2.815</v>
      </c>
      <c r="CN132" s="79">
        <v>0</v>
      </c>
      <c r="CO132" s="82">
        <v>3.315</v>
      </c>
    </row>
    <row r="133" spans="1:93" ht="12.75" hidden="1">
      <c r="A133" s="38" t="s">
        <v>185</v>
      </c>
      <c r="B133" s="1" t="s">
        <v>188</v>
      </c>
      <c r="C133" s="65" t="s">
        <v>162</v>
      </c>
      <c r="D133" s="79">
        <v>0</v>
      </c>
      <c r="E133" s="80">
        <v>2</v>
      </c>
      <c r="F133" s="79">
        <v>0</v>
      </c>
      <c r="G133" s="80">
        <v>0</v>
      </c>
      <c r="H133" s="79">
        <v>0</v>
      </c>
      <c r="I133" s="80">
        <v>7</v>
      </c>
      <c r="J133" s="79">
        <v>4</v>
      </c>
      <c r="K133" s="80">
        <v>2</v>
      </c>
      <c r="L133" s="79">
        <v>4</v>
      </c>
      <c r="M133" s="80">
        <v>4</v>
      </c>
      <c r="N133" s="79">
        <v>0</v>
      </c>
      <c r="O133" s="80">
        <v>8</v>
      </c>
      <c r="P133" s="79">
        <v>61</v>
      </c>
      <c r="Q133" s="98">
        <v>8</v>
      </c>
      <c r="R133" s="79">
        <v>2</v>
      </c>
      <c r="S133" s="80">
        <v>13</v>
      </c>
      <c r="T133" s="90">
        <v>4</v>
      </c>
      <c r="U133" s="98">
        <v>29</v>
      </c>
      <c r="V133" s="79">
        <v>0</v>
      </c>
      <c r="W133" s="80">
        <v>5</v>
      </c>
      <c r="X133" s="79">
        <v>30</v>
      </c>
      <c r="Y133" s="80">
        <v>23</v>
      </c>
      <c r="Z133" s="79">
        <v>0</v>
      </c>
      <c r="AA133" s="80">
        <v>7</v>
      </c>
      <c r="AB133" s="79">
        <v>2</v>
      </c>
      <c r="AC133" s="80">
        <v>2</v>
      </c>
      <c r="AD133" s="37">
        <v>0</v>
      </c>
      <c r="AE133" s="80">
        <v>1</v>
      </c>
      <c r="AF133" s="79">
        <v>0</v>
      </c>
      <c r="AG133" s="80">
        <v>8</v>
      </c>
      <c r="AH133" s="79">
        <v>0</v>
      </c>
      <c r="AI133" s="80">
        <v>4</v>
      </c>
      <c r="AJ133" s="79">
        <v>4</v>
      </c>
      <c r="AK133" s="80">
        <v>16</v>
      </c>
      <c r="AL133" s="79">
        <v>0</v>
      </c>
      <c r="AM133" s="80">
        <v>3</v>
      </c>
      <c r="AN133" s="79">
        <v>0</v>
      </c>
      <c r="AO133" s="80">
        <v>0</v>
      </c>
      <c r="AP133" s="79">
        <v>4</v>
      </c>
      <c r="AQ133" s="80">
        <v>11</v>
      </c>
      <c r="AR133" s="79">
        <v>0</v>
      </c>
      <c r="AS133" s="80">
        <v>0</v>
      </c>
      <c r="AT133" s="79">
        <v>0</v>
      </c>
      <c r="AU133" s="80">
        <v>0</v>
      </c>
      <c r="AV133" s="79">
        <v>0</v>
      </c>
      <c r="AW133" s="80">
        <v>4</v>
      </c>
      <c r="AX133" s="79">
        <v>2</v>
      </c>
      <c r="AY133" s="80">
        <v>2</v>
      </c>
      <c r="AZ133" s="79">
        <v>4</v>
      </c>
      <c r="BA133" s="80">
        <v>3</v>
      </c>
      <c r="BB133" s="79">
        <v>51</v>
      </c>
      <c r="BC133" s="80">
        <v>30</v>
      </c>
      <c r="BD133" s="79">
        <v>30</v>
      </c>
      <c r="BE133" s="80">
        <v>12</v>
      </c>
      <c r="BF133" s="79">
        <v>52</v>
      </c>
      <c r="BG133" s="80">
        <v>38</v>
      </c>
      <c r="BH133" s="79">
        <v>42</v>
      </c>
      <c r="BI133" s="80">
        <v>16</v>
      </c>
      <c r="BJ133" s="79">
        <v>38</v>
      </c>
      <c r="BK133" s="80">
        <v>25</v>
      </c>
      <c r="BL133" s="79">
        <v>26</v>
      </c>
      <c r="BM133" s="80">
        <v>21</v>
      </c>
      <c r="BN133" s="79">
        <v>13</v>
      </c>
      <c r="BO133" s="80">
        <v>12</v>
      </c>
      <c r="BP133" s="79">
        <v>0</v>
      </c>
      <c r="BQ133" s="80">
        <v>43</v>
      </c>
      <c r="BR133" s="79">
        <v>13</v>
      </c>
      <c r="BS133" s="80">
        <v>12</v>
      </c>
      <c r="BT133" s="79">
        <v>16</v>
      </c>
      <c r="BU133" s="80">
        <v>17</v>
      </c>
      <c r="BV133" s="79">
        <v>43</v>
      </c>
      <c r="BW133" s="80">
        <v>61</v>
      </c>
      <c r="BX133" s="79">
        <v>42</v>
      </c>
      <c r="BY133" s="80">
        <v>35</v>
      </c>
      <c r="BZ133" s="79">
        <v>15</v>
      </c>
      <c r="CA133" s="80">
        <v>5</v>
      </c>
      <c r="CB133" s="79">
        <v>5</v>
      </c>
      <c r="CC133" s="80">
        <v>14</v>
      </c>
      <c r="CD133" s="79">
        <f>5+10</f>
        <v>15</v>
      </c>
      <c r="CE133" s="80">
        <v>21</v>
      </c>
      <c r="CF133" s="79">
        <v>2</v>
      </c>
      <c r="CG133" s="80">
        <v>4</v>
      </c>
      <c r="CH133" s="79">
        <v>0</v>
      </c>
      <c r="CI133" s="80">
        <v>0</v>
      </c>
      <c r="CJ133" s="81" t="s">
        <v>16</v>
      </c>
      <c r="CK133" s="83">
        <v>13</v>
      </c>
      <c r="CL133" s="90">
        <v>4</v>
      </c>
      <c r="CM133" s="80">
        <v>12</v>
      </c>
      <c r="CN133" s="79">
        <v>6</v>
      </c>
      <c r="CO133" s="80">
        <v>12</v>
      </c>
    </row>
    <row r="134" spans="1:93" ht="12.75" hidden="1">
      <c r="A134" s="39"/>
      <c r="B134" s="2"/>
      <c r="C134" s="66" t="s">
        <v>148</v>
      </c>
      <c r="D134" s="79">
        <v>0</v>
      </c>
      <c r="E134" s="82">
        <v>4.696</v>
      </c>
      <c r="F134" s="79">
        <v>0</v>
      </c>
      <c r="G134" s="80">
        <v>0</v>
      </c>
      <c r="H134" s="79">
        <v>0</v>
      </c>
      <c r="I134" s="82">
        <v>3.617</v>
      </c>
      <c r="J134" s="81">
        <v>20</v>
      </c>
      <c r="K134" s="82">
        <v>6.602</v>
      </c>
      <c r="L134" s="81">
        <f>2*5+2*4</f>
        <v>18</v>
      </c>
      <c r="M134" s="82">
        <v>10.888</v>
      </c>
      <c r="N134" s="79">
        <v>0</v>
      </c>
      <c r="O134" s="82">
        <v>3.253</v>
      </c>
      <c r="P134" s="81">
        <v>38</v>
      </c>
      <c r="Q134" s="82">
        <v>12.926000000000002</v>
      </c>
      <c r="R134" s="81">
        <v>10</v>
      </c>
      <c r="S134" s="82">
        <v>5.082999999999999</v>
      </c>
      <c r="T134" s="91">
        <f>T133*0.75</f>
        <v>3</v>
      </c>
      <c r="U134" s="82">
        <v>11.821000000000002</v>
      </c>
      <c r="V134" s="79">
        <v>0</v>
      </c>
      <c r="W134" s="82">
        <v>1.277</v>
      </c>
      <c r="X134" s="81">
        <f>X133*0.75</f>
        <v>22.5</v>
      </c>
      <c r="Y134" s="82">
        <v>8.324</v>
      </c>
      <c r="Z134" s="79">
        <v>0</v>
      </c>
      <c r="AA134" s="82">
        <v>1.841</v>
      </c>
      <c r="AB134" s="81">
        <f>AB133*6</f>
        <v>12</v>
      </c>
      <c r="AC134" s="82">
        <v>10.896</v>
      </c>
      <c r="AD134" s="37">
        <v>0</v>
      </c>
      <c r="AE134" s="82">
        <v>0.231</v>
      </c>
      <c r="AF134" s="79">
        <v>0</v>
      </c>
      <c r="AG134" s="82">
        <v>3.054</v>
      </c>
      <c r="AH134" s="79">
        <v>0</v>
      </c>
      <c r="AI134" s="82">
        <v>8.126000000000001</v>
      </c>
      <c r="AJ134" s="81">
        <f>2*5+2*4</f>
        <v>18</v>
      </c>
      <c r="AK134" s="82">
        <v>26.573</v>
      </c>
      <c r="AL134" s="79">
        <v>0</v>
      </c>
      <c r="AM134" s="82">
        <v>1.498</v>
      </c>
      <c r="AN134" s="79">
        <v>0</v>
      </c>
      <c r="AO134" s="82">
        <v>0</v>
      </c>
      <c r="AP134" s="81">
        <f>2*5+2*4</f>
        <v>18</v>
      </c>
      <c r="AQ134" s="82">
        <v>25.155</v>
      </c>
      <c r="AR134" s="79">
        <v>0</v>
      </c>
      <c r="AS134" s="82">
        <v>0</v>
      </c>
      <c r="AT134" s="79">
        <v>0</v>
      </c>
      <c r="AU134" s="80">
        <v>0</v>
      </c>
      <c r="AV134" s="79">
        <v>0</v>
      </c>
      <c r="AW134" s="80">
        <v>1.92</v>
      </c>
      <c r="AX134" s="81">
        <f>AX133*6</f>
        <v>12</v>
      </c>
      <c r="AY134" s="83">
        <v>8.514</v>
      </c>
      <c r="AZ134" s="81">
        <v>20</v>
      </c>
      <c r="BA134" s="83">
        <v>12.159</v>
      </c>
      <c r="BB134" s="81">
        <v>76</v>
      </c>
      <c r="BC134" s="82">
        <v>78.423</v>
      </c>
      <c r="BD134" s="81">
        <v>25.6</v>
      </c>
      <c r="BE134" s="82">
        <v>14.64</v>
      </c>
      <c r="BF134" s="81">
        <v>37.1</v>
      </c>
      <c r="BG134" s="82">
        <v>30.589</v>
      </c>
      <c r="BH134" s="81">
        <v>33</v>
      </c>
      <c r="BI134" s="82">
        <v>18.434</v>
      </c>
      <c r="BJ134" s="81">
        <v>33.75</v>
      </c>
      <c r="BK134" s="82">
        <v>22.557</v>
      </c>
      <c r="BL134" s="95">
        <v>19.25</v>
      </c>
      <c r="BM134" s="82">
        <v>16.328000000000003</v>
      </c>
      <c r="BN134" s="81">
        <v>21</v>
      </c>
      <c r="BO134" s="82">
        <v>11.328</v>
      </c>
      <c r="BP134" s="79">
        <v>0</v>
      </c>
      <c r="BQ134" s="82">
        <v>25.413999999999998</v>
      </c>
      <c r="BR134" s="81">
        <v>20.5</v>
      </c>
      <c r="BS134" s="82">
        <v>4.565</v>
      </c>
      <c r="BT134" s="81">
        <v>34.5</v>
      </c>
      <c r="BU134" s="82">
        <v>36.261</v>
      </c>
      <c r="BV134" s="81">
        <v>46.75</v>
      </c>
      <c r="BW134" s="82">
        <v>43.267</v>
      </c>
      <c r="BX134" s="81">
        <v>22.5</v>
      </c>
      <c r="BY134" s="82">
        <v>17.761000000000003</v>
      </c>
      <c r="BZ134" s="81">
        <v>6.75</v>
      </c>
      <c r="CA134" s="82">
        <v>2.359</v>
      </c>
      <c r="CB134" s="81">
        <f>2*4+3*5</f>
        <v>23</v>
      </c>
      <c r="CC134" s="83">
        <v>28.73</v>
      </c>
      <c r="CD134" s="81">
        <v>8.25</v>
      </c>
      <c r="CE134" s="83">
        <v>8.849</v>
      </c>
      <c r="CF134" s="81">
        <f>CF133*5</f>
        <v>10</v>
      </c>
      <c r="CG134" s="83">
        <v>8.361</v>
      </c>
      <c r="CH134" s="79">
        <v>0</v>
      </c>
      <c r="CI134" s="80">
        <v>0</v>
      </c>
      <c r="CJ134" s="81">
        <f>2*4+4*5</f>
        <v>28</v>
      </c>
      <c r="CK134" s="83">
        <v>26.444</v>
      </c>
      <c r="CL134" s="91">
        <f>2*4+2*5</f>
        <v>18</v>
      </c>
      <c r="CM134" s="82">
        <v>19.481</v>
      </c>
      <c r="CN134" s="81">
        <f>4*2+4*5</f>
        <v>28</v>
      </c>
      <c r="CO134" s="82">
        <v>34.744</v>
      </c>
    </row>
    <row r="135" spans="1:93" ht="12.75" hidden="1">
      <c r="A135" s="38" t="s">
        <v>187</v>
      </c>
      <c r="B135" s="1" t="s">
        <v>190</v>
      </c>
      <c r="C135" s="65" t="s">
        <v>177</v>
      </c>
      <c r="D135" s="79">
        <v>0</v>
      </c>
      <c r="E135" s="80">
        <v>0</v>
      </c>
      <c r="F135" s="79">
        <v>0</v>
      </c>
      <c r="G135" s="80">
        <v>6</v>
      </c>
      <c r="H135" s="79">
        <v>0</v>
      </c>
      <c r="I135" s="80">
        <v>40</v>
      </c>
      <c r="J135" s="79">
        <v>0</v>
      </c>
      <c r="K135" s="80">
        <v>0</v>
      </c>
      <c r="L135" s="79">
        <v>0</v>
      </c>
      <c r="M135" s="80">
        <v>0</v>
      </c>
      <c r="N135" s="79">
        <v>0</v>
      </c>
      <c r="O135" s="98">
        <v>23.5</v>
      </c>
      <c r="P135" s="79">
        <v>0</v>
      </c>
      <c r="Q135" s="98">
        <v>0.5</v>
      </c>
      <c r="R135" s="79">
        <v>0</v>
      </c>
      <c r="S135" s="80">
        <v>0</v>
      </c>
      <c r="T135" s="90">
        <v>0</v>
      </c>
      <c r="U135" s="98">
        <v>14.4</v>
      </c>
      <c r="V135" s="79">
        <v>0</v>
      </c>
      <c r="W135" s="98">
        <v>1.5</v>
      </c>
      <c r="X135" s="79">
        <v>0</v>
      </c>
      <c r="Y135" s="98">
        <v>0.5</v>
      </c>
      <c r="Z135" s="79">
        <v>0</v>
      </c>
      <c r="AA135" s="80">
        <v>30</v>
      </c>
      <c r="AB135" s="79">
        <v>0</v>
      </c>
      <c r="AC135" s="80">
        <v>0</v>
      </c>
      <c r="AD135" s="37">
        <v>0</v>
      </c>
      <c r="AE135" s="80">
        <v>0</v>
      </c>
      <c r="AF135" s="79">
        <v>0</v>
      </c>
      <c r="AG135" s="80">
        <v>14.5</v>
      </c>
      <c r="AH135" s="79">
        <v>0</v>
      </c>
      <c r="AI135" s="80">
        <v>0</v>
      </c>
      <c r="AJ135" s="79">
        <v>0</v>
      </c>
      <c r="AK135" s="98">
        <v>10</v>
      </c>
      <c r="AL135" s="79">
        <v>0</v>
      </c>
      <c r="AM135" s="80">
        <v>0</v>
      </c>
      <c r="AN135" s="79">
        <v>0</v>
      </c>
      <c r="AO135" s="80">
        <v>52</v>
      </c>
      <c r="AP135" s="79">
        <v>0</v>
      </c>
      <c r="AQ135" s="80">
        <v>49.5</v>
      </c>
      <c r="AR135" s="79">
        <v>0</v>
      </c>
      <c r="AS135" s="80">
        <v>0</v>
      </c>
      <c r="AT135" s="79">
        <v>30</v>
      </c>
      <c r="AU135" s="80">
        <v>49</v>
      </c>
      <c r="AV135" s="79">
        <v>0</v>
      </c>
      <c r="AW135" s="80">
        <v>0</v>
      </c>
      <c r="AX135" s="79">
        <v>0</v>
      </c>
      <c r="AY135" s="80">
        <v>26</v>
      </c>
      <c r="AZ135" s="79">
        <v>0</v>
      </c>
      <c r="BA135" s="80">
        <v>5</v>
      </c>
      <c r="BB135" s="79">
        <v>0</v>
      </c>
      <c r="BC135" s="98">
        <v>9</v>
      </c>
      <c r="BD135" s="79">
        <v>0</v>
      </c>
      <c r="BE135" s="80">
        <v>0</v>
      </c>
      <c r="BF135" s="79">
        <v>0</v>
      </c>
      <c r="BG135" s="80">
        <v>9</v>
      </c>
      <c r="BH135" s="79">
        <v>0</v>
      </c>
      <c r="BI135" s="80">
        <v>2</v>
      </c>
      <c r="BJ135" s="79">
        <v>0</v>
      </c>
      <c r="BK135" s="80">
        <v>2</v>
      </c>
      <c r="BL135" s="79">
        <v>0</v>
      </c>
      <c r="BM135" s="80">
        <v>2</v>
      </c>
      <c r="BN135" s="79">
        <v>0</v>
      </c>
      <c r="BO135" s="80">
        <v>0</v>
      </c>
      <c r="BP135" s="79">
        <v>0</v>
      </c>
      <c r="BQ135" s="98">
        <v>2</v>
      </c>
      <c r="BR135" s="79">
        <v>0</v>
      </c>
      <c r="BS135" s="80">
        <v>0</v>
      </c>
      <c r="BT135" s="79">
        <v>0</v>
      </c>
      <c r="BU135" s="83">
        <v>6</v>
      </c>
      <c r="BV135" s="79">
        <v>0</v>
      </c>
      <c r="BW135" s="80">
        <v>52</v>
      </c>
      <c r="BX135" s="79">
        <v>0</v>
      </c>
      <c r="BY135" s="80">
        <v>20</v>
      </c>
      <c r="BZ135" s="79">
        <v>0</v>
      </c>
      <c r="CA135" s="80">
        <v>28</v>
      </c>
      <c r="CB135" s="79">
        <v>20</v>
      </c>
      <c r="CC135" s="80">
        <v>0</v>
      </c>
      <c r="CD135" s="79">
        <v>0</v>
      </c>
      <c r="CE135" s="83">
        <v>78.8</v>
      </c>
      <c r="CF135" s="79">
        <v>0</v>
      </c>
      <c r="CG135" s="80">
        <v>0</v>
      </c>
      <c r="CH135" s="79">
        <v>0</v>
      </c>
      <c r="CI135" s="80">
        <v>0</v>
      </c>
      <c r="CJ135" s="79">
        <v>0</v>
      </c>
      <c r="CK135" s="80">
        <v>2</v>
      </c>
      <c r="CL135" s="90">
        <v>0</v>
      </c>
      <c r="CM135" s="80">
        <v>0</v>
      </c>
      <c r="CN135" s="79">
        <v>20</v>
      </c>
      <c r="CO135" s="80">
        <v>0</v>
      </c>
    </row>
    <row r="136" spans="1:93" ht="12.75" hidden="1">
      <c r="A136" s="39"/>
      <c r="B136" s="2"/>
      <c r="C136" s="66" t="s">
        <v>148</v>
      </c>
      <c r="D136" s="79">
        <v>0</v>
      </c>
      <c r="E136" s="80">
        <v>0</v>
      </c>
      <c r="F136" s="79">
        <v>0</v>
      </c>
      <c r="G136" s="82">
        <v>0.48100000000000004</v>
      </c>
      <c r="H136" s="79">
        <v>0</v>
      </c>
      <c r="I136" s="82">
        <v>2.891</v>
      </c>
      <c r="J136" s="79">
        <v>0</v>
      </c>
      <c r="K136" s="80">
        <v>0</v>
      </c>
      <c r="L136" s="79">
        <v>0</v>
      </c>
      <c r="M136" s="80">
        <v>0</v>
      </c>
      <c r="N136" s="79">
        <v>0</v>
      </c>
      <c r="O136" s="82">
        <v>1.723</v>
      </c>
      <c r="P136" s="79">
        <v>0</v>
      </c>
      <c r="Q136" s="82">
        <v>0.04</v>
      </c>
      <c r="R136" s="79">
        <v>0</v>
      </c>
      <c r="S136" s="80">
        <v>0</v>
      </c>
      <c r="T136" s="90">
        <v>0</v>
      </c>
      <c r="U136" s="82">
        <v>1.041</v>
      </c>
      <c r="V136" s="79">
        <v>0</v>
      </c>
      <c r="W136" s="82">
        <v>0.189</v>
      </c>
      <c r="X136" s="79">
        <v>0</v>
      </c>
      <c r="Y136" s="82">
        <v>0.04</v>
      </c>
      <c r="Z136" s="79">
        <v>0</v>
      </c>
      <c r="AA136" s="82">
        <v>3.606</v>
      </c>
      <c r="AB136" s="79">
        <v>0</v>
      </c>
      <c r="AC136" s="80">
        <v>0</v>
      </c>
      <c r="AD136" s="37">
        <v>0</v>
      </c>
      <c r="AE136" s="80">
        <v>0</v>
      </c>
      <c r="AF136" s="79">
        <v>0</v>
      </c>
      <c r="AG136" s="82">
        <v>1.1520000000000001</v>
      </c>
      <c r="AH136" s="79">
        <v>0</v>
      </c>
      <c r="AI136" s="80">
        <v>0</v>
      </c>
      <c r="AJ136" s="79">
        <v>0</v>
      </c>
      <c r="AK136" s="82">
        <v>0.783</v>
      </c>
      <c r="AL136" s="79">
        <v>0</v>
      </c>
      <c r="AM136" s="80">
        <v>0</v>
      </c>
      <c r="AN136" s="79">
        <v>0</v>
      </c>
      <c r="AO136" s="80">
        <v>3.8970000000000002</v>
      </c>
      <c r="AP136" s="79">
        <v>0</v>
      </c>
      <c r="AQ136" s="82">
        <v>3.6470000000000002</v>
      </c>
      <c r="AR136" s="79">
        <v>0</v>
      </c>
      <c r="AS136" s="82">
        <v>0</v>
      </c>
      <c r="AT136" s="81">
        <f>AT135*0.078</f>
        <v>2.34</v>
      </c>
      <c r="AU136" s="82">
        <v>8.43</v>
      </c>
      <c r="AV136" s="79">
        <v>0</v>
      </c>
      <c r="AW136" s="80">
        <v>0</v>
      </c>
      <c r="AX136" s="79">
        <v>0</v>
      </c>
      <c r="AY136" s="82">
        <v>3.122</v>
      </c>
      <c r="AZ136" s="79">
        <v>0</v>
      </c>
      <c r="BA136" s="80">
        <v>0.401</v>
      </c>
      <c r="BB136" s="79">
        <v>0</v>
      </c>
      <c r="BC136" s="82">
        <v>0.792</v>
      </c>
      <c r="BD136" s="79">
        <v>0</v>
      </c>
      <c r="BE136" s="80">
        <v>0</v>
      </c>
      <c r="BF136" s="79">
        <v>0</v>
      </c>
      <c r="BG136" s="82">
        <v>0.718</v>
      </c>
      <c r="BH136" s="79">
        <v>0</v>
      </c>
      <c r="BI136" s="80">
        <v>0.16</v>
      </c>
      <c r="BJ136" s="79">
        <v>0</v>
      </c>
      <c r="BK136" s="80">
        <v>0.16</v>
      </c>
      <c r="BL136" s="79">
        <v>0</v>
      </c>
      <c r="BM136" s="80">
        <v>0.16</v>
      </c>
      <c r="BN136" s="79">
        <v>0</v>
      </c>
      <c r="BO136" s="80">
        <v>0</v>
      </c>
      <c r="BP136" s="79">
        <v>0</v>
      </c>
      <c r="BQ136" s="82">
        <v>0.16</v>
      </c>
      <c r="BR136" s="79">
        <v>0</v>
      </c>
      <c r="BS136" s="80">
        <v>0</v>
      </c>
      <c r="BT136" s="79">
        <v>0</v>
      </c>
      <c r="BU136" s="82">
        <v>0.47700000000000004</v>
      </c>
      <c r="BV136" s="79">
        <v>0</v>
      </c>
      <c r="BW136" s="82">
        <v>3.9459999999999997</v>
      </c>
      <c r="BX136" s="79">
        <v>0</v>
      </c>
      <c r="BY136" s="82">
        <v>1.442</v>
      </c>
      <c r="BZ136" s="79">
        <v>0</v>
      </c>
      <c r="CA136" s="82">
        <v>2.253</v>
      </c>
      <c r="CB136" s="81">
        <v>1.6</v>
      </c>
      <c r="CC136" s="83">
        <v>0</v>
      </c>
      <c r="CD136" s="79">
        <v>0</v>
      </c>
      <c r="CE136" s="82">
        <v>6.585</v>
      </c>
      <c r="CF136" s="79">
        <v>0</v>
      </c>
      <c r="CG136" s="80">
        <v>0</v>
      </c>
      <c r="CH136" s="79">
        <v>0</v>
      </c>
      <c r="CI136" s="80">
        <v>0</v>
      </c>
      <c r="CJ136" s="79">
        <v>0</v>
      </c>
      <c r="CK136" s="82">
        <v>0.156</v>
      </c>
      <c r="CL136" s="90">
        <v>0</v>
      </c>
      <c r="CM136" s="80">
        <v>0</v>
      </c>
      <c r="CN136" s="81">
        <v>1.6</v>
      </c>
      <c r="CO136" s="83">
        <v>0</v>
      </c>
    </row>
    <row r="137" spans="1:93" ht="12.75" hidden="1">
      <c r="A137" s="38" t="s">
        <v>189</v>
      </c>
      <c r="B137" s="1" t="s">
        <v>192</v>
      </c>
      <c r="C137" s="65" t="s">
        <v>162</v>
      </c>
      <c r="D137" s="79">
        <v>0</v>
      </c>
      <c r="E137" s="80">
        <v>5</v>
      </c>
      <c r="F137" s="79">
        <v>0</v>
      </c>
      <c r="G137" s="80">
        <v>9</v>
      </c>
      <c r="H137" s="79">
        <v>0</v>
      </c>
      <c r="I137" s="80">
        <v>7</v>
      </c>
      <c r="J137" s="79">
        <v>0</v>
      </c>
      <c r="K137" s="80">
        <v>9</v>
      </c>
      <c r="L137" s="79">
        <v>0</v>
      </c>
      <c r="M137" s="80">
        <v>9</v>
      </c>
      <c r="N137" s="79">
        <v>0</v>
      </c>
      <c r="O137" s="80">
        <v>11</v>
      </c>
      <c r="P137" s="79">
        <v>0</v>
      </c>
      <c r="Q137" s="80">
        <v>11</v>
      </c>
      <c r="R137" s="79">
        <v>0</v>
      </c>
      <c r="S137" s="80">
        <v>2</v>
      </c>
      <c r="T137" s="90">
        <v>0</v>
      </c>
      <c r="U137" s="98">
        <v>6</v>
      </c>
      <c r="V137" s="79">
        <v>0</v>
      </c>
      <c r="W137" s="98">
        <v>12</v>
      </c>
      <c r="X137" s="79">
        <v>0</v>
      </c>
      <c r="Y137" s="80">
        <v>10</v>
      </c>
      <c r="Z137" s="79">
        <v>0</v>
      </c>
      <c r="AA137" s="98">
        <v>1</v>
      </c>
      <c r="AB137" s="79">
        <v>0</v>
      </c>
      <c r="AC137" s="80">
        <v>0</v>
      </c>
      <c r="AD137" s="37">
        <v>0</v>
      </c>
      <c r="AE137" s="98">
        <v>1</v>
      </c>
      <c r="AF137" s="79">
        <v>0</v>
      </c>
      <c r="AG137" s="80">
        <v>3</v>
      </c>
      <c r="AH137" s="79">
        <v>0</v>
      </c>
      <c r="AI137" s="80">
        <v>3</v>
      </c>
      <c r="AJ137" s="79">
        <v>0</v>
      </c>
      <c r="AK137" s="80">
        <v>19</v>
      </c>
      <c r="AL137" s="79">
        <v>0</v>
      </c>
      <c r="AM137" s="80">
        <v>12</v>
      </c>
      <c r="AN137" s="79">
        <v>0</v>
      </c>
      <c r="AO137" s="80">
        <v>4</v>
      </c>
      <c r="AP137" s="79">
        <v>0</v>
      </c>
      <c r="AQ137" s="80">
        <v>2</v>
      </c>
      <c r="AR137" s="79">
        <v>0</v>
      </c>
      <c r="AS137" s="80">
        <v>8</v>
      </c>
      <c r="AT137" s="79">
        <v>0</v>
      </c>
      <c r="AU137" s="80">
        <v>12</v>
      </c>
      <c r="AV137" s="79">
        <v>0</v>
      </c>
      <c r="AW137" s="80">
        <v>4</v>
      </c>
      <c r="AX137" s="79">
        <v>0</v>
      </c>
      <c r="AY137" s="80">
        <v>4</v>
      </c>
      <c r="AZ137" s="79">
        <v>0</v>
      </c>
      <c r="BA137" s="80">
        <v>1</v>
      </c>
      <c r="BB137" s="79">
        <v>0</v>
      </c>
      <c r="BC137" s="80">
        <v>8</v>
      </c>
      <c r="BD137" s="79">
        <v>0</v>
      </c>
      <c r="BE137" s="80">
        <v>2</v>
      </c>
      <c r="BF137" s="79">
        <v>0</v>
      </c>
      <c r="BG137" s="80">
        <v>21</v>
      </c>
      <c r="BH137" s="79">
        <v>0</v>
      </c>
      <c r="BI137" s="80">
        <v>11</v>
      </c>
      <c r="BJ137" s="79">
        <v>0</v>
      </c>
      <c r="BK137" s="80">
        <v>19</v>
      </c>
      <c r="BL137" s="79">
        <v>0</v>
      </c>
      <c r="BM137" s="80">
        <v>10</v>
      </c>
      <c r="BN137" s="79">
        <v>0</v>
      </c>
      <c r="BO137" s="80">
        <v>1</v>
      </c>
      <c r="BP137" s="79">
        <v>0</v>
      </c>
      <c r="BQ137" s="80">
        <v>3</v>
      </c>
      <c r="BR137" s="79">
        <v>0</v>
      </c>
      <c r="BS137" s="80">
        <v>5</v>
      </c>
      <c r="BT137" s="79">
        <v>0</v>
      </c>
      <c r="BU137" s="80">
        <v>13</v>
      </c>
      <c r="BV137" s="79">
        <v>0</v>
      </c>
      <c r="BW137" s="80">
        <v>18</v>
      </c>
      <c r="BX137" s="79">
        <v>0</v>
      </c>
      <c r="BY137" s="80">
        <v>13</v>
      </c>
      <c r="BZ137" s="79">
        <v>0</v>
      </c>
      <c r="CA137" s="80">
        <v>11</v>
      </c>
      <c r="CB137" s="79">
        <v>0</v>
      </c>
      <c r="CC137" s="80">
        <v>5</v>
      </c>
      <c r="CD137" s="79">
        <v>0</v>
      </c>
      <c r="CE137" s="83">
        <v>29</v>
      </c>
      <c r="CF137" s="79">
        <v>0</v>
      </c>
      <c r="CG137" s="80">
        <v>4</v>
      </c>
      <c r="CH137" s="79">
        <v>0</v>
      </c>
      <c r="CI137" s="80">
        <v>0</v>
      </c>
      <c r="CJ137" s="79">
        <v>0</v>
      </c>
      <c r="CK137" s="80">
        <v>2</v>
      </c>
      <c r="CL137" s="90">
        <v>0</v>
      </c>
      <c r="CM137" s="80">
        <v>10</v>
      </c>
      <c r="CN137" s="79">
        <v>0</v>
      </c>
      <c r="CO137" s="80">
        <v>2</v>
      </c>
    </row>
    <row r="138" spans="1:93" ht="12.75" hidden="1">
      <c r="A138" s="39"/>
      <c r="B138" s="2" t="s">
        <v>193</v>
      </c>
      <c r="C138" s="66" t="s">
        <v>148</v>
      </c>
      <c r="D138" s="79">
        <v>0</v>
      </c>
      <c r="E138" s="82">
        <v>1.63</v>
      </c>
      <c r="F138" s="79">
        <v>0</v>
      </c>
      <c r="G138" s="82">
        <v>1.437</v>
      </c>
      <c r="H138" s="79">
        <v>0</v>
      </c>
      <c r="I138" s="82">
        <v>0.887</v>
      </c>
      <c r="J138" s="79">
        <v>0</v>
      </c>
      <c r="K138" s="82">
        <v>0.984</v>
      </c>
      <c r="L138" s="79">
        <v>0</v>
      </c>
      <c r="M138" s="82">
        <v>1.088</v>
      </c>
      <c r="N138" s="79">
        <v>0</v>
      </c>
      <c r="O138" s="82">
        <v>3.291</v>
      </c>
      <c r="P138" s="79">
        <v>0</v>
      </c>
      <c r="Q138" s="82">
        <v>2.36</v>
      </c>
      <c r="R138" s="79">
        <v>0</v>
      </c>
      <c r="S138" s="82">
        <v>0.299</v>
      </c>
      <c r="T138" s="90">
        <v>0</v>
      </c>
      <c r="U138" s="82">
        <v>6.96</v>
      </c>
      <c r="V138" s="79">
        <v>0</v>
      </c>
      <c r="W138" s="82">
        <v>0.978</v>
      </c>
      <c r="X138" s="79">
        <v>0</v>
      </c>
      <c r="Y138" s="82">
        <v>7.54</v>
      </c>
      <c r="Z138" s="79">
        <v>0</v>
      </c>
      <c r="AA138" s="82">
        <v>0.479</v>
      </c>
      <c r="AB138" s="79">
        <v>0</v>
      </c>
      <c r="AC138" s="80">
        <v>0</v>
      </c>
      <c r="AD138" s="37">
        <v>0</v>
      </c>
      <c r="AE138" s="82">
        <v>0.323</v>
      </c>
      <c r="AF138" s="79">
        <v>0</v>
      </c>
      <c r="AG138" s="82">
        <v>0.749</v>
      </c>
      <c r="AH138" s="79">
        <v>0</v>
      </c>
      <c r="AI138" s="82">
        <v>0.505</v>
      </c>
      <c r="AJ138" s="79">
        <v>0</v>
      </c>
      <c r="AK138" s="82">
        <v>12.68</v>
      </c>
      <c r="AL138" s="79">
        <v>0</v>
      </c>
      <c r="AM138" s="82">
        <v>4.6</v>
      </c>
      <c r="AN138" s="79">
        <v>0</v>
      </c>
      <c r="AO138" s="82">
        <v>3.246</v>
      </c>
      <c r="AP138" s="79">
        <v>0</v>
      </c>
      <c r="AQ138" s="82">
        <v>0.266</v>
      </c>
      <c r="AR138" s="79">
        <v>0</v>
      </c>
      <c r="AS138" s="82">
        <v>5.334</v>
      </c>
      <c r="AT138" s="79">
        <v>0</v>
      </c>
      <c r="AU138" s="82">
        <v>3.95</v>
      </c>
      <c r="AV138" s="79">
        <v>0</v>
      </c>
      <c r="AW138" s="82">
        <v>2.115</v>
      </c>
      <c r="AX138" s="79">
        <v>0</v>
      </c>
      <c r="AY138" s="82">
        <v>2.9130000000000003</v>
      </c>
      <c r="AZ138" s="79">
        <v>0</v>
      </c>
      <c r="BA138" s="82">
        <v>0.702</v>
      </c>
      <c r="BB138" s="79">
        <v>0</v>
      </c>
      <c r="BC138" s="82">
        <v>5.741</v>
      </c>
      <c r="BD138" s="79">
        <v>0</v>
      </c>
      <c r="BE138" s="82">
        <v>0.148</v>
      </c>
      <c r="BF138" s="79">
        <v>0</v>
      </c>
      <c r="BG138" s="82">
        <v>6.322</v>
      </c>
      <c r="BH138" s="79">
        <v>0</v>
      </c>
      <c r="BI138" s="82">
        <v>2.3920000000000003</v>
      </c>
      <c r="BJ138" s="79">
        <v>0</v>
      </c>
      <c r="BK138" s="82">
        <v>9.591000000000001</v>
      </c>
      <c r="BL138" s="79">
        <v>0</v>
      </c>
      <c r="BM138" s="82">
        <v>4.63</v>
      </c>
      <c r="BN138" s="79">
        <v>0</v>
      </c>
      <c r="BO138" s="82">
        <v>0.137</v>
      </c>
      <c r="BP138" s="79">
        <v>0</v>
      </c>
      <c r="BQ138" s="82">
        <v>2.841</v>
      </c>
      <c r="BR138" s="79">
        <v>0</v>
      </c>
      <c r="BS138" s="82">
        <v>0.38</v>
      </c>
      <c r="BT138" s="79">
        <v>0</v>
      </c>
      <c r="BU138" s="82">
        <v>1.8840000000000003</v>
      </c>
      <c r="BV138" s="79">
        <v>0</v>
      </c>
      <c r="BW138" s="82">
        <v>3.462</v>
      </c>
      <c r="BX138" s="79">
        <v>0</v>
      </c>
      <c r="BY138" s="82">
        <v>3.7520000000000002</v>
      </c>
      <c r="BZ138" s="79">
        <v>0</v>
      </c>
      <c r="CA138" s="82">
        <v>2.07</v>
      </c>
      <c r="CB138" s="79">
        <v>0</v>
      </c>
      <c r="CC138" s="82">
        <v>1.524</v>
      </c>
      <c r="CD138" s="79">
        <v>0</v>
      </c>
      <c r="CE138" s="82">
        <v>4.625</v>
      </c>
      <c r="CF138" s="79">
        <v>0</v>
      </c>
      <c r="CG138" s="82">
        <v>1.724</v>
      </c>
      <c r="CH138" s="79">
        <v>0</v>
      </c>
      <c r="CI138" s="80">
        <v>0</v>
      </c>
      <c r="CJ138" s="79">
        <v>0</v>
      </c>
      <c r="CK138" s="82">
        <v>0.874</v>
      </c>
      <c r="CL138" s="90">
        <v>0</v>
      </c>
      <c r="CM138" s="82">
        <v>0.919</v>
      </c>
      <c r="CN138" s="79">
        <v>0</v>
      </c>
      <c r="CO138" s="82">
        <v>0.158</v>
      </c>
    </row>
    <row r="139" spans="1:93" ht="12.75" hidden="1">
      <c r="A139" s="38" t="s">
        <v>191</v>
      </c>
      <c r="B139" s="1" t="s">
        <v>195</v>
      </c>
      <c r="C139" s="65" t="s">
        <v>162</v>
      </c>
      <c r="D139" s="79">
        <v>0</v>
      </c>
      <c r="E139" s="80">
        <v>0</v>
      </c>
      <c r="F139" s="79">
        <v>0</v>
      </c>
      <c r="G139" s="80">
        <v>3</v>
      </c>
      <c r="H139" s="79">
        <v>0</v>
      </c>
      <c r="I139" s="80">
        <v>2</v>
      </c>
      <c r="J139" s="79">
        <v>0</v>
      </c>
      <c r="K139" s="80">
        <v>1</v>
      </c>
      <c r="L139" s="79">
        <v>0</v>
      </c>
      <c r="M139" s="80">
        <v>0</v>
      </c>
      <c r="N139" s="79">
        <v>0</v>
      </c>
      <c r="O139" s="80">
        <v>2</v>
      </c>
      <c r="P139" s="79">
        <v>0</v>
      </c>
      <c r="Q139" s="80">
        <v>1</v>
      </c>
      <c r="R139" s="79">
        <v>0</v>
      </c>
      <c r="S139" s="80">
        <v>3</v>
      </c>
      <c r="T139" s="90">
        <v>0</v>
      </c>
      <c r="U139" s="98">
        <v>2</v>
      </c>
      <c r="V139" s="79">
        <v>0</v>
      </c>
      <c r="W139" s="98">
        <v>2</v>
      </c>
      <c r="X139" s="79">
        <v>0</v>
      </c>
      <c r="Y139" s="80">
        <v>2</v>
      </c>
      <c r="Z139" s="79">
        <v>0</v>
      </c>
      <c r="AA139" s="80">
        <v>3</v>
      </c>
      <c r="AB139" s="79">
        <v>0</v>
      </c>
      <c r="AC139" s="80">
        <v>2</v>
      </c>
      <c r="AD139" s="37">
        <v>0</v>
      </c>
      <c r="AE139" s="80">
        <v>0</v>
      </c>
      <c r="AF139" s="79">
        <v>0</v>
      </c>
      <c r="AG139" s="80">
        <v>0</v>
      </c>
      <c r="AH139" s="79">
        <v>0</v>
      </c>
      <c r="AI139" s="80">
        <v>1</v>
      </c>
      <c r="AJ139" s="79">
        <v>0</v>
      </c>
      <c r="AK139" s="80">
        <v>1</v>
      </c>
      <c r="AL139" s="79">
        <v>0</v>
      </c>
      <c r="AM139" s="80">
        <v>3</v>
      </c>
      <c r="AN139" s="79">
        <v>0</v>
      </c>
      <c r="AO139" s="80">
        <v>5</v>
      </c>
      <c r="AP139" s="79">
        <v>0</v>
      </c>
      <c r="AQ139" s="80">
        <v>0</v>
      </c>
      <c r="AR139" s="79">
        <v>0</v>
      </c>
      <c r="AS139" s="98">
        <v>0</v>
      </c>
      <c r="AT139" s="79">
        <v>0</v>
      </c>
      <c r="AU139" s="80">
        <v>0</v>
      </c>
      <c r="AV139" s="79">
        <v>0</v>
      </c>
      <c r="AW139" s="80">
        <v>0</v>
      </c>
      <c r="AX139" s="79">
        <v>0</v>
      </c>
      <c r="AY139" s="80">
        <v>0</v>
      </c>
      <c r="AZ139" s="79">
        <v>0</v>
      </c>
      <c r="BA139" s="80">
        <v>0</v>
      </c>
      <c r="BB139" s="79">
        <v>0</v>
      </c>
      <c r="BC139" s="80">
        <v>132</v>
      </c>
      <c r="BD139" s="79">
        <v>0</v>
      </c>
      <c r="BE139" s="80">
        <v>0</v>
      </c>
      <c r="BF139" s="79">
        <v>0</v>
      </c>
      <c r="BG139" s="80">
        <v>0</v>
      </c>
      <c r="BH139" s="79">
        <v>0</v>
      </c>
      <c r="BI139" s="80">
        <v>0</v>
      </c>
      <c r="BJ139" s="79">
        <v>0</v>
      </c>
      <c r="BK139" s="80">
        <v>1</v>
      </c>
      <c r="BL139" s="79">
        <v>0</v>
      </c>
      <c r="BM139" s="80">
        <v>0</v>
      </c>
      <c r="BN139" s="79">
        <v>0</v>
      </c>
      <c r="BO139" s="80">
        <v>0</v>
      </c>
      <c r="BP139" s="79">
        <v>0</v>
      </c>
      <c r="BQ139" s="80">
        <v>33</v>
      </c>
      <c r="BR139" s="79">
        <v>0</v>
      </c>
      <c r="BS139" s="80">
        <v>4</v>
      </c>
      <c r="BT139" s="79">
        <v>0</v>
      </c>
      <c r="BU139" s="80">
        <v>6</v>
      </c>
      <c r="BV139" s="79">
        <v>0</v>
      </c>
      <c r="BW139" s="80">
        <v>122</v>
      </c>
      <c r="BX139" s="79">
        <v>0</v>
      </c>
      <c r="BY139" s="80">
        <v>70</v>
      </c>
      <c r="BZ139" s="79">
        <v>0</v>
      </c>
      <c r="CA139" s="80">
        <v>1</v>
      </c>
      <c r="CB139" s="79">
        <v>0</v>
      </c>
      <c r="CC139" s="80">
        <v>3</v>
      </c>
      <c r="CD139" s="79">
        <v>0</v>
      </c>
      <c r="CE139" s="80">
        <v>46</v>
      </c>
      <c r="CF139" s="79">
        <v>0</v>
      </c>
      <c r="CG139" s="80">
        <v>0</v>
      </c>
      <c r="CH139" s="79">
        <v>0</v>
      </c>
      <c r="CI139" s="80">
        <v>18</v>
      </c>
      <c r="CJ139" s="79">
        <v>0</v>
      </c>
      <c r="CK139" s="80">
        <v>18</v>
      </c>
      <c r="CL139" s="90">
        <v>0</v>
      </c>
      <c r="CM139" s="80">
        <v>9</v>
      </c>
      <c r="CN139" s="79">
        <v>0</v>
      </c>
      <c r="CO139" s="80">
        <v>3</v>
      </c>
    </row>
    <row r="140" spans="1:93" ht="12.75" hidden="1">
      <c r="A140" s="39"/>
      <c r="B140" s="2"/>
      <c r="C140" s="66" t="s">
        <v>148</v>
      </c>
      <c r="D140" s="79">
        <v>0</v>
      </c>
      <c r="E140" s="80">
        <v>0</v>
      </c>
      <c r="F140" s="79">
        <v>0</v>
      </c>
      <c r="G140" s="82">
        <v>1.092</v>
      </c>
      <c r="H140" s="79">
        <v>0</v>
      </c>
      <c r="I140" s="82">
        <v>0.172</v>
      </c>
      <c r="J140" s="79">
        <v>0</v>
      </c>
      <c r="K140" s="82">
        <v>1.057</v>
      </c>
      <c r="L140" s="79">
        <v>0</v>
      </c>
      <c r="M140" s="80">
        <v>0</v>
      </c>
      <c r="N140" s="79">
        <v>0</v>
      </c>
      <c r="O140" s="82">
        <v>0.172</v>
      </c>
      <c r="P140" s="79">
        <v>0</v>
      </c>
      <c r="Q140" s="82">
        <v>0.088</v>
      </c>
      <c r="R140" s="79">
        <v>0</v>
      </c>
      <c r="S140" s="82">
        <v>6.776</v>
      </c>
      <c r="T140" s="90">
        <v>0</v>
      </c>
      <c r="U140" s="82">
        <v>0.172</v>
      </c>
      <c r="V140" s="79">
        <v>0</v>
      </c>
      <c r="W140" s="82">
        <v>0.172</v>
      </c>
      <c r="X140" s="79">
        <v>0</v>
      </c>
      <c r="Y140" s="82">
        <v>6.03</v>
      </c>
      <c r="Z140" s="79">
        <v>0</v>
      </c>
      <c r="AA140" s="82">
        <v>0.26</v>
      </c>
      <c r="AB140" s="79">
        <v>0</v>
      </c>
      <c r="AC140" s="82">
        <v>4.072</v>
      </c>
      <c r="AD140" s="37">
        <v>0</v>
      </c>
      <c r="AE140" s="80">
        <v>0</v>
      </c>
      <c r="AF140" s="79">
        <v>0</v>
      </c>
      <c r="AG140" s="80">
        <v>0</v>
      </c>
      <c r="AH140" s="79">
        <v>0</v>
      </c>
      <c r="AI140" s="82">
        <v>3.016</v>
      </c>
      <c r="AJ140" s="79">
        <v>0</v>
      </c>
      <c r="AK140" s="82">
        <v>0.088</v>
      </c>
      <c r="AL140" s="79">
        <v>0</v>
      </c>
      <c r="AM140" s="82">
        <v>0.26</v>
      </c>
      <c r="AN140" s="79">
        <v>0</v>
      </c>
      <c r="AO140" s="82">
        <v>3.334</v>
      </c>
      <c r="AP140" s="79">
        <v>0</v>
      </c>
      <c r="AQ140" s="80">
        <v>0</v>
      </c>
      <c r="AR140" s="79">
        <v>0</v>
      </c>
      <c r="AS140" s="82">
        <v>0</v>
      </c>
      <c r="AT140" s="79">
        <v>0</v>
      </c>
      <c r="AU140" s="80">
        <v>0</v>
      </c>
      <c r="AV140" s="79">
        <v>0</v>
      </c>
      <c r="AW140" s="80">
        <v>0</v>
      </c>
      <c r="AX140" s="79">
        <v>0</v>
      </c>
      <c r="AY140" s="80">
        <v>0</v>
      </c>
      <c r="AZ140" s="79">
        <v>0</v>
      </c>
      <c r="BA140" s="80">
        <v>0</v>
      </c>
      <c r="BB140" s="79">
        <v>0</v>
      </c>
      <c r="BC140" s="82">
        <v>57.284</v>
      </c>
      <c r="BD140" s="79">
        <v>0</v>
      </c>
      <c r="BE140" s="80">
        <v>0</v>
      </c>
      <c r="BF140" s="79">
        <v>0</v>
      </c>
      <c r="BG140" s="80">
        <v>0</v>
      </c>
      <c r="BH140" s="79">
        <v>0</v>
      </c>
      <c r="BI140" s="80">
        <v>0</v>
      </c>
      <c r="BJ140" s="79">
        <v>0</v>
      </c>
      <c r="BK140" s="80">
        <v>1.057</v>
      </c>
      <c r="BL140" s="79">
        <v>0</v>
      </c>
      <c r="BM140" s="80">
        <v>0</v>
      </c>
      <c r="BN140" s="79">
        <v>0</v>
      </c>
      <c r="BO140" s="80">
        <v>0</v>
      </c>
      <c r="BP140" s="79">
        <v>0</v>
      </c>
      <c r="BQ140" s="82">
        <v>2.866</v>
      </c>
      <c r="BR140" s="79">
        <v>0</v>
      </c>
      <c r="BS140" s="82">
        <v>2.308</v>
      </c>
      <c r="BT140" s="79">
        <v>0</v>
      </c>
      <c r="BU140" s="80">
        <v>0.524</v>
      </c>
      <c r="BV140" s="79">
        <v>0</v>
      </c>
      <c r="BW140" s="82">
        <v>16.166</v>
      </c>
      <c r="BX140" s="79">
        <v>0</v>
      </c>
      <c r="BY140" s="82">
        <v>9.005</v>
      </c>
      <c r="BZ140" s="79">
        <v>0</v>
      </c>
      <c r="CA140" s="82">
        <v>0.595</v>
      </c>
      <c r="CB140" s="79">
        <v>0</v>
      </c>
      <c r="CC140" s="80">
        <v>0.26</v>
      </c>
      <c r="CD140" s="79">
        <v>0</v>
      </c>
      <c r="CE140" s="82">
        <v>18.595</v>
      </c>
      <c r="CF140" s="79">
        <v>0</v>
      </c>
      <c r="CG140" s="80">
        <v>0</v>
      </c>
      <c r="CH140" s="79">
        <v>0</v>
      </c>
      <c r="CI140" s="82">
        <v>1.568</v>
      </c>
      <c r="CJ140" s="79">
        <v>0</v>
      </c>
      <c r="CK140" s="82">
        <v>1.568</v>
      </c>
      <c r="CL140" s="90">
        <v>0</v>
      </c>
      <c r="CM140" s="82">
        <v>0.784</v>
      </c>
      <c r="CN140" s="79">
        <v>0</v>
      </c>
      <c r="CO140" s="82">
        <v>0.26</v>
      </c>
    </row>
    <row r="141" spans="1:93" ht="12.75" hidden="1">
      <c r="A141" s="39" t="s">
        <v>194</v>
      </c>
      <c r="B141" s="2" t="s">
        <v>212</v>
      </c>
      <c r="C141" s="66" t="s">
        <v>5</v>
      </c>
      <c r="D141" s="79">
        <v>0</v>
      </c>
      <c r="E141" s="80">
        <v>0</v>
      </c>
      <c r="F141" s="79">
        <v>0</v>
      </c>
      <c r="G141" s="80">
        <v>0</v>
      </c>
      <c r="H141" s="79">
        <v>0</v>
      </c>
      <c r="I141" s="80">
        <v>0</v>
      </c>
      <c r="J141" s="79">
        <v>0</v>
      </c>
      <c r="K141" s="80">
        <v>0</v>
      </c>
      <c r="L141" s="79">
        <v>0</v>
      </c>
      <c r="M141" s="80">
        <v>0</v>
      </c>
      <c r="N141" s="79">
        <v>0</v>
      </c>
      <c r="O141" s="80">
        <v>0</v>
      </c>
      <c r="P141" s="79">
        <v>0</v>
      </c>
      <c r="Q141" s="80">
        <v>0</v>
      </c>
      <c r="R141" s="79">
        <v>0</v>
      </c>
      <c r="S141" s="80">
        <v>0</v>
      </c>
      <c r="T141" s="90">
        <v>0</v>
      </c>
      <c r="U141" s="80">
        <v>0</v>
      </c>
      <c r="V141" s="79">
        <v>0</v>
      </c>
      <c r="W141" s="80">
        <v>0</v>
      </c>
      <c r="X141" s="79">
        <v>0</v>
      </c>
      <c r="Y141" s="80">
        <v>0</v>
      </c>
      <c r="Z141" s="79">
        <v>0</v>
      </c>
      <c r="AA141" s="80">
        <v>0</v>
      </c>
      <c r="AB141" s="79">
        <v>0</v>
      </c>
      <c r="AC141" s="80">
        <v>0</v>
      </c>
      <c r="AD141" s="37">
        <v>0</v>
      </c>
      <c r="AE141" s="80">
        <v>0</v>
      </c>
      <c r="AF141" s="79">
        <v>0</v>
      </c>
      <c r="AG141" s="80">
        <v>0</v>
      </c>
      <c r="AH141" s="79">
        <v>0</v>
      </c>
      <c r="AI141" s="80"/>
      <c r="AJ141" s="79">
        <v>0</v>
      </c>
      <c r="AK141" s="80">
        <v>0</v>
      </c>
      <c r="AL141" s="79">
        <v>0</v>
      </c>
      <c r="AM141" s="80">
        <v>0</v>
      </c>
      <c r="AN141" s="79">
        <v>0</v>
      </c>
      <c r="AO141" s="80">
        <v>0</v>
      </c>
      <c r="AP141" s="79">
        <v>0</v>
      </c>
      <c r="AQ141" s="80">
        <v>0</v>
      </c>
      <c r="AR141" s="79">
        <v>0</v>
      </c>
      <c r="AS141" s="80">
        <v>0</v>
      </c>
      <c r="AT141" s="79">
        <v>0</v>
      </c>
      <c r="AU141" s="80">
        <v>0</v>
      </c>
      <c r="AV141" s="79">
        <v>0</v>
      </c>
      <c r="AW141" s="80">
        <v>0</v>
      </c>
      <c r="AX141" s="79">
        <v>0</v>
      </c>
      <c r="AY141" s="80">
        <v>0</v>
      </c>
      <c r="AZ141" s="79">
        <v>0</v>
      </c>
      <c r="BA141" s="80">
        <v>0</v>
      </c>
      <c r="BB141" s="79">
        <v>0</v>
      </c>
      <c r="BC141" s="80">
        <v>0</v>
      </c>
      <c r="BD141" s="79">
        <v>0</v>
      </c>
      <c r="BE141" s="80">
        <v>0</v>
      </c>
      <c r="BF141" s="79">
        <v>0</v>
      </c>
      <c r="BG141" s="80">
        <v>0</v>
      </c>
      <c r="BH141" s="79">
        <v>0</v>
      </c>
      <c r="BI141" s="80">
        <v>0</v>
      </c>
      <c r="BJ141" s="79">
        <v>0</v>
      </c>
      <c r="BK141" s="80">
        <v>0</v>
      </c>
      <c r="BL141" s="79">
        <v>0</v>
      </c>
      <c r="BM141" s="80">
        <v>0</v>
      </c>
      <c r="BN141" s="79">
        <v>0</v>
      </c>
      <c r="BO141" s="80">
        <v>0</v>
      </c>
      <c r="BP141" s="79">
        <v>0</v>
      </c>
      <c r="BQ141" s="80">
        <v>0</v>
      </c>
      <c r="BR141" s="79">
        <v>0</v>
      </c>
      <c r="BS141" s="80">
        <v>0</v>
      </c>
      <c r="BT141" s="79">
        <v>0</v>
      </c>
      <c r="BU141" s="80">
        <v>0</v>
      </c>
      <c r="BV141" s="79">
        <v>0</v>
      </c>
      <c r="BW141" s="80">
        <v>0</v>
      </c>
      <c r="BX141" s="79">
        <v>0</v>
      </c>
      <c r="BY141" s="80">
        <v>0</v>
      </c>
      <c r="BZ141" s="79">
        <v>0</v>
      </c>
      <c r="CA141" s="80">
        <v>0</v>
      </c>
      <c r="CB141" s="79">
        <v>0</v>
      </c>
      <c r="CC141" s="80">
        <v>0</v>
      </c>
      <c r="CD141" s="79">
        <v>0</v>
      </c>
      <c r="CE141" s="80">
        <v>0</v>
      </c>
      <c r="CF141" s="79">
        <v>0</v>
      </c>
      <c r="CG141" s="80">
        <v>0</v>
      </c>
      <c r="CH141" s="79">
        <v>0</v>
      </c>
      <c r="CI141" s="80">
        <v>0</v>
      </c>
      <c r="CJ141" s="79">
        <v>0</v>
      </c>
      <c r="CK141" s="80">
        <v>0</v>
      </c>
      <c r="CL141" s="90">
        <v>0</v>
      </c>
      <c r="CM141" s="80">
        <v>0</v>
      </c>
      <c r="CN141" s="79">
        <v>0</v>
      </c>
      <c r="CO141" s="80">
        <v>0</v>
      </c>
    </row>
    <row r="142" spans="1:93" ht="12.75" hidden="1">
      <c r="A142" s="39"/>
      <c r="B142" s="2" t="s">
        <v>213</v>
      </c>
      <c r="C142" s="66" t="s">
        <v>215</v>
      </c>
      <c r="D142" s="79">
        <v>0</v>
      </c>
      <c r="E142" s="80">
        <v>0</v>
      </c>
      <c r="F142" s="79">
        <v>0</v>
      </c>
      <c r="G142" s="80">
        <v>0</v>
      </c>
      <c r="H142" s="79">
        <v>0</v>
      </c>
      <c r="I142" s="80">
        <v>0</v>
      </c>
      <c r="J142" s="79">
        <v>0</v>
      </c>
      <c r="K142" s="80">
        <v>0</v>
      </c>
      <c r="L142" s="79">
        <v>0</v>
      </c>
      <c r="M142" s="80">
        <v>0</v>
      </c>
      <c r="N142" s="79">
        <v>0</v>
      </c>
      <c r="O142" s="80">
        <v>0</v>
      </c>
      <c r="P142" s="79">
        <v>0</v>
      </c>
      <c r="Q142" s="80">
        <v>0</v>
      </c>
      <c r="R142" s="79">
        <v>0</v>
      </c>
      <c r="S142" s="80">
        <v>0</v>
      </c>
      <c r="T142" s="90">
        <v>0</v>
      </c>
      <c r="U142" s="80">
        <v>0</v>
      </c>
      <c r="V142" s="79">
        <v>0</v>
      </c>
      <c r="W142" s="80">
        <v>0</v>
      </c>
      <c r="X142" s="79">
        <v>0</v>
      </c>
      <c r="Y142" s="80">
        <v>0</v>
      </c>
      <c r="Z142" s="79">
        <v>0</v>
      </c>
      <c r="AA142" s="80">
        <v>0</v>
      </c>
      <c r="AB142" s="79">
        <v>0</v>
      </c>
      <c r="AC142" s="80">
        <v>0</v>
      </c>
      <c r="AD142" s="37">
        <v>0</v>
      </c>
      <c r="AE142" s="105">
        <v>0</v>
      </c>
      <c r="AF142" s="79">
        <v>0</v>
      </c>
      <c r="AG142" s="80">
        <v>0</v>
      </c>
      <c r="AH142" s="79">
        <v>0</v>
      </c>
      <c r="AI142" s="80"/>
      <c r="AJ142" s="79">
        <v>0</v>
      </c>
      <c r="AK142" s="80">
        <v>0</v>
      </c>
      <c r="AL142" s="79">
        <v>0</v>
      </c>
      <c r="AM142" s="80">
        <v>0</v>
      </c>
      <c r="AN142" s="79">
        <v>0</v>
      </c>
      <c r="AO142" s="80">
        <v>0</v>
      </c>
      <c r="AP142" s="79">
        <v>0</v>
      </c>
      <c r="AQ142" s="80">
        <v>0</v>
      </c>
      <c r="AR142" s="79">
        <v>0</v>
      </c>
      <c r="AS142" s="80">
        <v>0</v>
      </c>
      <c r="AT142" s="79">
        <v>0</v>
      </c>
      <c r="AU142" s="80">
        <v>0</v>
      </c>
      <c r="AV142" s="79">
        <v>0</v>
      </c>
      <c r="AW142" s="80">
        <v>0</v>
      </c>
      <c r="AX142" s="79">
        <v>0</v>
      </c>
      <c r="AY142" s="80">
        <v>0</v>
      </c>
      <c r="AZ142" s="79">
        <v>0</v>
      </c>
      <c r="BA142" s="80">
        <v>0</v>
      </c>
      <c r="BB142" s="79">
        <v>0</v>
      </c>
      <c r="BC142" s="80">
        <v>0</v>
      </c>
      <c r="BD142" s="79">
        <v>0</v>
      </c>
      <c r="BE142" s="80">
        <v>0</v>
      </c>
      <c r="BF142" s="79">
        <v>0</v>
      </c>
      <c r="BG142" s="80">
        <v>0</v>
      </c>
      <c r="BH142" s="79">
        <v>0</v>
      </c>
      <c r="BI142" s="80">
        <v>0</v>
      </c>
      <c r="BJ142" s="79">
        <v>0</v>
      </c>
      <c r="BK142" s="80">
        <v>0</v>
      </c>
      <c r="BL142" s="79">
        <v>0</v>
      </c>
      <c r="BM142" s="80">
        <v>0</v>
      </c>
      <c r="BN142" s="79">
        <v>0</v>
      </c>
      <c r="BO142" s="80">
        <v>0</v>
      </c>
      <c r="BP142" s="79">
        <v>0</v>
      </c>
      <c r="BQ142" s="80">
        <v>0</v>
      </c>
      <c r="BR142" s="79">
        <v>0</v>
      </c>
      <c r="BS142" s="80">
        <v>0</v>
      </c>
      <c r="BT142" s="79">
        <v>0</v>
      </c>
      <c r="BU142" s="80">
        <v>0</v>
      </c>
      <c r="BV142" s="79">
        <v>0</v>
      </c>
      <c r="BW142" s="80">
        <v>0</v>
      </c>
      <c r="BX142" s="79">
        <v>0</v>
      </c>
      <c r="BY142" s="80">
        <v>0</v>
      </c>
      <c r="BZ142" s="79">
        <v>0</v>
      </c>
      <c r="CA142" s="80">
        <v>0</v>
      </c>
      <c r="CB142" s="79">
        <v>0</v>
      </c>
      <c r="CC142" s="80">
        <v>0</v>
      </c>
      <c r="CD142" s="90">
        <v>0</v>
      </c>
      <c r="CE142" s="80">
        <v>0</v>
      </c>
      <c r="CF142" s="79">
        <v>0</v>
      </c>
      <c r="CG142" s="80">
        <v>0</v>
      </c>
      <c r="CH142" s="79">
        <v>0</v>
      </c>
      <c r="CI142" s="80">
        <v>0</v>
      </c>
      <c r="CJ142" s="79">
        <v>0</v>
      </c>
      <c r="CK142" s="80">
        <v>0</v>
      </c>
      <c r="CL142" s="90">
        <v>0</v>
      </c>
      <c r="CM142" s="80">
        <v>0</v>
      </c>
      <c r="CN142" s="79">
        <v>0</v>
      </c>
      <c r="CO142" s="80">
        <v>0</v>
      </c>
    </row>
    <row r="143" spans="1:94" ht="12.75" hidden="1">
      <c r="A143" s="51" t="s">
        <v>196</v>
      </c>
      <c r="B143" s="3" t="s">
        <v>197</v>
      </c>
      <c r="C143" s="22" t="s">
        <v>148</v>
      </c>
      <c r="D143" s="79">
        <v>0</v>
      </c>
      <c r="E143" s="82">
        <v>7.819</v>
      </c>
      <c r="F143" s="79">
        <v>0</v>
      </c>
      <c r="G143" s="82">
        <v>10.275</v>
      </c>
      <c r="H143" s="79">
        <v>0</v>
      </c>
      <c r="I143" s="82">
        <v>5.646</v>
      </c>
      <c r="J143" s="79">
        <v>0</v>
      </c>
      <c r="K143" s="80">
        <v>0</v>
      </c>
      <c r="L143" s="79">
        <v>0</v>
      </c>
      <c r="M143" s="80">
        <v>0</v>
      </c>
      <c r="N143" s="79">
        <v>0</v>
      </c>
      <c r="O143" s="82">
        <v>0</v>
      </c>
      <c r="P143" s="79">
        <v>0</v>
      </c>
      <c r="Q143" s="80">
        <v>0</v>
      </c>
      <c r="R143" s="79">
        <v>0</v>
      </c>
      <c r="S143" s="80">
        <v>0</v>
      </c>
      <c r="T143" s="79">
        <v>0</v>
      </c>
      <c r="U143" s="106">
        <v>0</v>
      </c>
      <c r="V143" s="79">
        <v>0</v>
      </c>
      <c r="W143" s="80">
        <v>0</v>
      </c>
      <c r="X143" s="79">
        <v>0</v>
      </c>
      <c r="Y143" s="80">
        <v>0</v>
      </c>
      <c r="Z143" s="79">
        <v>0</v>
      </c>
      <c r="AA143" s="80">
        <v>0</v>
      </c>
      <c r="AB143" s="79">
        <v>0</v>
      </c>
      <c r="AC143" s="82">
        <v>2.933</v>
      </c>
      <c r="AD143" s="86">
        <v>0</v>
      </c>
      <c r="AE143" s="82">
        <v>5.28</v>
      </c>
      <c r="AF143" s="79">
        <v>0</v>
      </c>
      <c r="AG143" s="80">
        <v>0</v>
      </c>
      <c r="AH143" s="79">
        <v>0</v>
      </c>
      <c r="AI143" s="82">
        <v>1.358</v>
      </c>
      <c r="AJ143" s="79">
        <v>0</v>
      </c>
      <c r="AK143" s="80">
        <v>0</v>
      </c>
      <c r="AL143" s="79">
        <v>0</v>
      </c>
      <c r="AM143" s="80">
        <v>0</v>
      </c>
      <c r="AN143" s="79">
        <v>0</v>
      </c>
      <c r="AO143" s="80">
        <v>0</v>
      </c>
      <c r="AP143" s="79">
        <v>0</v>
      </c>
      <c r="AQ143" s="80">
        <v>0</v>
      </c>
      <c r="AR143" s="79">
        <v>0</v>
      </c>
      <c r="AS143" s="80">
        <v>0</v>
      </c>
      <c r="AT143" s="79">
        <v>0</v>
      </c>
      <c r="AU143" s="80">
        <v>0</v>
      </c>
      <c r="AV143" s="79">
        <v>0</v>
      </c>
      <c r="AW143" s="80">
        <v>0</v>
      </c>
      <c r="AX143" s="79">
        <v>0</v>
      </c>
      <c r="AY143" s="80">
        <v>0</v>
      </c>
      <c r="AZ143" s="79">
        <v>0</v>
      </c>
      <c r="BA143" s="80">
        <v>0</v>
      </c>
      <c r="BB143" s="79">
        <v>0</v>
      </c>
      <c r="BC143" s="82">
        <v>20.508000000000003</v>
      </c>
      <c r="BD143" s="79">
        <v>0</v>
      </c>
      <c r="BE143" s="82">
        <v>15.921</v>
      </c>
      <c r="BF143" s="79">
        <v>0</v>
      </c>
      <c r="BG143" s="82">
        <v>23.495</v>
      </c>
      <c r="BH143" s="79">
        <v>0</v>
      </c>
      <c r="BI143" s="82">
        <v>12.413</v>
      </c>
      <c r="BJ143" s="79">
        <v>0</v>
      </c>
      <c r="BK143" s="82">
        <v>17.301000000000002</v>
      </c>
      <c r="BL143" s="79">
        <v>0</v>
      </c>
      <c r="BM143" s="82">
        <v>10.454</v>
      </c>
      <c r="BN143" s="79">
        <v>0</v>
      </c>
      <c r="BO143" s="82">
        <v>4.397</v>
      </c>
      <c r="BP143" s="79">
        <v>0</v>
      </c>
      <c r="BQ143" s="82">
        <v>16.997</v>
      </c>
      <c r="BR143" s="79">
        <v>0</v>
      </c>
      <c r="BS143" s="82">
        <v>1.358</v>
      </c>
      <c r="BT143" s="79">
        <v>0</v>
      </c>
      <c r="BU143" s="80">
        <v>0</v>
      </c>
      <c r="BV143" s="79">
        <v>0</v>
      </c>
      <c r="BW143" s="80">
        <v>0</v>
      </c>
      <c r="BX143" s="79">
        <v>0</v>
      </c>
      <c r="BY143" s="80">
        <v>0</v>
      </c>
      <c r="BZ143" s="79">
        <v>0</v>
      </c>
      <c r="CA143" s="82">
        <v>1.358</v>
      </c>
      <c r="CB143" s="79">
        <v>0</v>
      </c>
      <c r="CC143" s="80">
        <v>0</v>
      </c>
      <c r="CD143" s="90">
        <v>0</v>
      </c>
      <c r="CE143" s="80">
        <v>0</v>
      </c>
      <c r="CF143" s="79">
        <v>0</v>
      </c>
      <c r="CG143" s="82">
        <v>9.139000000000001</v>
      </c>
      <c r="CH143" s="79">
        <v>0</v>
      </c>
      <c r="CI143" s="82">
        <v>8.326</v>
      </c>
      <c r="CJ143" s="79">
        <v>0</v>
      </c>
      <c r="CK143" s="82">
        <v>10.886000000000001</v>
      </c>
      <c r="CL143" s="90">
        <v>0</v>
      </c>
      <c r="CM143" s="82">
        <v>9.924</v>
      </c>
      <c r="CN143" s="79">
        <v>0</v>
      </c>
      <c r="CO143" s="80">
        <v>0</v>
      </c>
      <c r="CP143" s="27"/>
    </row>
    <row r="144" spans="1:93" ht="12.75" customHeight="1" hidden="1">
      <c r="A144" s="51" t="s">
        <v>411</v>
      </c>
      <c r="B144" s="301" t="s">
        <v>465</v>
      </c>
      <c r="C144" s="22" t="s">
        <v>416</v>
      </c>
      <c r="D144" s="79">
        <v>0</v>
      </c>
      <c r="E144" s="80">
        <v>30</v>
      </c>
      <c r="F144" s="79">
        <v>0</v>
      </c>
      <c r="G144" s="80">
        <v>0</v>
      </c>
      <c r="H144" s="79">
        <v>0</v>
      </c>
      <c r="I144" s="80">
        <v>1</v>
      </c>
      <c r="J144" s="79">
        <v>0</v>
      </c>
      <c r="K144" s="80">
        <v>14</v>
      </c>
      <c r="L144" s="79">
        <v>0</v>
      </c>
      <c r="M144" s="80">
        <v>17</v>
      </c>
      <c r="N144" s="79">
        <v>0</v>
      </c>
      <c r="O144" s="80">
        <v>0</v>
      </c>
      <c r="P144" s="79">
        <v>0</v>
      </c>
      <c r="Q144" s="80">
        <v>0</v>
      </c>
      <c r="R144" s="81">
        <v>600</v>
      </c>
      <c r="S144" s="83">
        <v>40</v>
      </c>
      <c r="T144" s="79">
        <v>0</v>
      </c>
      <c r="U144" s="80">
        <v>8</v>
      </c>
      <c r="V144" s="79">
        <v>0</v>
      </c>
      <c r="W144" s="80">
        <v>6</v>
      </c>
      <c r="X144" s="79">
        <v>0</v>
      </c>
      <c r="Y144" s="80">
        <v>520</v>
      </c>
      <c r="Z144" s="79">
        <v>0</v>
      </c>
      <c r="AA144" s="80">
        <v>16</v>
      </c>
      <c r="AB144" s="79">
        <v>0</v>
      </c>
      <c r="AC144" s="80">
        <v>2</v>
      </c>
      <c r="AD144" s="37">
        <v>0</v>
      </c>
      <c r="AE144" s="80">
        <v>0</v>
      </c>
      <c r="AF144" s="79">
        <v>0</v>
      </c>
      <c r="AG144" s="80">
        <v>0</v>
      </c>
      <c r="AH144" s="79">
        <v>0</v>
      </c>
      <c r="AI144" s="80"/>
      <c r="AJ144" s="79">
        <v>0</v>
      </c>
      <c r="AK144" s="80">
        <v>0</v>
      </c>
      <c r="AL144" s="79">
        <v>0</v>
      </c>
      <c r="AM144" s="80">
        <v>0</v>
      </c>
      <c r="AN144" s="79">
        <v>0</v>
      </c>
      <c r="AO144" s="80">
        <v>0</v>
      </c>
      <c r="AP144" s="79">
        <v>0</v>
      </c>
      <c r="AQ144" s="80">
        <v>4</v>
      </c>
      <c r="AR144" s="79">
        <v>0</v>
      </c>
      <c r="AS144" s="80">
        <v>0</v>
      </c>
      <c r="AT144" s="79">
        <v>0</v>
      </c>
      <c r="AU144" s="80">
        <v>7</v>
      </c>
      <c r="AV144" s="79">
        <v>0</v>
      </c>
      <c r="AW144" s="80">
        <v>13</v>
      </c>
      <c r="AX144" s="79">
        <v>0</v>
      </c>
      <c r="AY144" s="80">
        <v>0</v>
      </c>
      <c r="AZ144" s="79">
        <v>0</v>
      </c>
      <c r="BA144" s="80">
        <v>8</v>
      </c>
      <c r="BB144" s="79">
        <v>0</v>
      </c>
      <c r="BC144" s="85" t="s">
        <v>472</v>
      </c>
      <c r="BD144" s="81">
        <v>60</v>
      </c>
      <c r="BE144" s="83">
        <v>107</v>
      </c>
      <c r="BF144" s="81">
        <v>50</v>
      </c>
      <c r="BG144" s="83">
        <v>271.5</v>
      </c>
      <c r="BH144" s="79">
        <v>30</v>
      </c>
      <c r="BI144" s="80">
        <v>182</v>
      </c>
      <c r="BJ144" s="79">
        <v>20</v>
      </c>
      <c r="BK144" s="80">
        <v>6</v>
      </c>
      <c r="BL144" s="79">
        <v>20</v>
      </c>
      <c r="BM144" s="80">
        <v>0</v>
      </c>
      <c r="BN144" s="79">
        <v>0</v>
      </c>
      <c r="BO144" s="80">
        <v>0</v>
      </c>
      <c r="BP144" s="79">
        <v>0</v>
      </c>
      <c r="BQ144" s="80">
        <v>0</v>
      </c>
      <c r="BR144" s="79">
        <v>500</v>
      </c>
      <c r="BS144" s="80">
        <v>210</v>
      </c>
      <c r="BT144" s="79">
        <v>500</v>
      </c>
      <c r="BU144" s="80">
        <v>280</v>
      </c>
      <c r="BV144" s="79">
        <v>200</v>
      </c>
      <c r="BW144" s="80">
        <v>140</v>
      </c>
      <c r="BX144" s="79">
        <v>0</v>
      </c>
      <c r="BY144" s="80">
        <v>0</v>
      </c>
      <c r="BZ144" s="79">
        <v>0</v>
      </c>
      <c r="CA144" s="80">
        <v>0</v>
      </c>
      <c r="CB144" s="79">
        <v>0</v>
      </c>
      <c r="CC144" s="80">
        <v>140</v>
      </c>
      <c r="CD144" s="90">
        <v>600</v>
      </c>
      <c r="CE144" s="98">
        <v>520</v>
      </c>
      <c r="CF144" s="79">
        <v>0</v>
      </c>
      <c r="CG144" s="80">
        <v>0</v>
      </c>
      <c r="CH144" s="79">
        <v>0</v>
      </c>
      <c r="CI144" s="80">
        <v>0</v>
      </c>
      <c r="CJ144" s="79">
        <v>0</v>
      </c>
      <c r="CK144" s="80">
        <v>0</v>
      </c>
      <c r="CL144" s="90">
        <v>7</v>
      </c>
      <c r="CM144" s="80">
        <v>0</v>
      </c>
      <c r="CN144" s="79">
        <v>0</v>
      </c>
      <c r="CO144" s="80">
        <v>0</v>
      </c>
    </row>
    <row r="145" spans="1:148" ht="13.5" hidden="1" thickBot="1">
      <c r="A145" s="38"/>
      <c r="B145" s="302"/>
      <c r="C145" s="65" t="s">
        <v>148</v>
      </c>
      <c r="D145" s="146">
        <v>0</v>
      </c>
      <c r="E145" s="117">
        <v>1.739</v>
      </c>
      <c r="F145" s="146">
        <v>0</v>
      </c>
      <c r="G145" s="105">
        <v>0</v>
      </c>
      <c r="H145" s="146">
        <v>0</v>
      </c>
      <c r="I145" s="117">
        <v>0.054</v>
      </c>
      <c r="J145" s="146">
        <v>0</v>
      </c>
      <c r="K145" s="105">
        <v>0.809</v>
      </c>
      <c r="L145" s="146">
        <v>0</v>
      </c>
      <c r="M145" s="117">
        <v>0.983</v>
      </c>
      <c r="N145" s="146">
        <v>0</v>
      </c>
      <c r="O145" s="105">
        <v>0</v>
      </c>
      <c r="P145" s="146">
        <v>0</v>
      </c>
      <c r="Q145" s="105">
        <v>0</v>
      </c>
      <c r="R145" s="147">
        <f>R144*0.025</f>
        <v>15</v>
      </c>
      <c r="S145" s="117">
        <v>2.223</v>
      </c>
      <c r="T145" s="146">
        <v>0</v>
      </c>
      <c r="U145" s="105">
        <v>0.463</v>
      </c>
      <c r="V145" s="146">
        <v>0</v>
      </c>
      <c r="W145" s="117">
        <v>0.349</v>
      </c>
      <c r="X145" s="146">
        <v>0</v>
      </c>
      <c r="Y145" s="117">
        <v>27.916</v>
      </c>
      <c r="Z145" s="146">
        <v>0</v>
      </c>
      <c r="AA145" s="105">
        <v>0.93</v>
      </c>
      <c r="AB145" s="146">
        <v>0</v>
      </c>
      <c r="AC145" s="117">
        <v>0.118</v>
      </c>
      <c r="AD145" s="148">
        <v>0</v>
      </c>
      <c r="AE145" s="105">
        <v>0</v>
      </c>
      <c r="AF145" s="146">
        <v>0</v>
      </c>
      <c r="AG145" s="105">
        <v>0</v>
      </c>
      <c r="AH145" s="146">
        <v>0</v>
      </c>
      <c r="AI145" s="105"/>
      <c r="AJ145" s="146">
        <v>0</v>
      </c>
      <c r="AK145" s="105">
        <v>0.123</v>
      </c>
      <c r="AL145" s="146">
        <v>0</v>
      </c>
      <c r="AM145" s="105">
        <v>0</v>
      </c>
      <c r="AN145" s="146">
        <v>0</v>
      </c>
      <c r="AO145" s="105">
        <v>0</v>
      </c>
      <c r="AP145" s="146">
        <v>0</v>
      </c>
      <c r="AQ145" s="105">
        <v>0.23</v>
      </c>
      <c r="AR145" s="146">
        <v>0</v>
      </c>
      <c r="AS145" s="105">
        <v>0</v>
      </c>
      <c r="AT145" s="146">
        <v>0</v>
      </c>
      <c r="AU145" s="149">
        <v>0.402</v>
      </c>
      <c r="AV145" s="146">
        <v>0</v>
      </c>
      <c r="AW145" s="117">
        <v>0.755</v>
      </c>
      <c r="AX145" s="146">
        <v>0</v>
      </c>
      <c r="AY145" s="105">
        <v>0</v>
      </c>
      <c r="AZ145" s="146">
        <v>0</v>
      </c>
      <c r="BA145" s="117">
        <v>0.463</v>
      </c>
      <c r="BB145" s="146">
        <v>0</v>
      </c>
      <c r="BC145" s="117">
        <v>0.232</v>
      </c>
      <c r="BD145" s="147">
        <v>1.5</v>
      </c>
      <c r="BE145" s="149">
        <v>6.119</v>
      </c>
      <c r="BF145" s="147">
        <v>1.25</v>
      </c>
      <c r="BG145" s="149">
        <v>14.361</v>
      </c>
      <c r="BH145" s="147">
        <v>0.75</v>
      </c>
      <c r="BI145" s="149">
        <v>9.809</v>
      </c>
      <c r="BJ145" s="147">
        <v>0.5</v>
      </c>
      <c r="BK145" s="117">
        <v>0.354</v>
      </c>
      <c r="BL145" s="147">
        <v>0.5</v>
      </c>
      <c r="BM145" s="149">
        <v>0</v>
      </c>
      <c r="BN145" s="146">
        <v>0</v>
      </c>
      <c r="BO145" s="105">
        <v>0</v>
      </c>
      <c r="BP145" s="146">
        <v>0</v>
      </c>
      <c r="BQ145" s="105">
        <v>0</v>
      </c>
      <c r="BR145" s="147">
        <v>12.5</v>
      </c>
      <c r="BS145" s="117">
        <v>11.411</v>
      </c>
      <c r="BT145" s="147">
        <v>12.5</v>
      </c>
      <c r="BU145" s="149">
        <v>15.01</v>
      </c>
      <c r="BV145" s="147">
        <v>5</v>
      </c>
      <c r="BW145" s="149">
        <v>7.528</v>
      </c>
      <c r="BX145" s="146">
        <v>0</v>
      </c>
      <c r="BY145" s="105">
        <v>0</v>
      </c>
      <c r="BZ145" s="146">
        <v>0</v>
      </c>
      <c r="CA145" s="105">
        <v>0</v>
      </c>
      <c r="CB145" s="146">
        <v>0</v>
      </c>
      <c r="CC145" s="117">
        <v>7.528</v>
      </c>
      <c r="CD145" s="150">
        <v>15</v>
      </c>
      <c r="CE145" s="117">
        <v>27.657</v>
      </c>
      <c r="CF145" s="146">
        <v>0</v>
      </c>
      <c r="CG145" s="105">
        <v>0</v>
      </c>
      <c r="CH145" s="146">
        <v>0</v>
      </c>
      <c r="CI145" s="105">
        <v>0</v>
      </c>
      <c r="CJ145" s="146">
        <v>0</v>
      </c>
      <c r="CK145" s="105">
        <v>0</v>
      </c>
      <c r="CL145" s="150">
        <v>2.3</v>
      </c>
      <c r="CM145" s="149">
        <v>0</v>
      </c>
      <c r="CN145" s="146">
        <v>0</v>
      </c>
      <c r="CO145" s="105">
        <v>0</v>
      </c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</row>
    <row r="146" spans="1:95" ht="13.5" hidden="1" thickBot="1">
      <c r="A146" s="151"/>
      <c r="B146" s="152" t="s">
        <v>201</v>
      </c>
      <c r="C146" s="153"/>
      <c r="D146" s="154">
        <f>D90+D92+D94+D96+D98+D100+D102+D104+D106+D108+D110+D112+D114+D116+D118+D120+D122+D124+D126+D128+D130+D132+D134+D136+D138+D140+D142+D143+D145</f>
        <v>0</v>
      </c>
      <c r="E146" s="155">
        <f>E90+E92+E94+E96+E98+E100+E102+E104+E106+E108+E110+E112+E114+E116+E118+E120+E122+E124+E126+E128+E130+E132+E134+E136+E138+E140+E142+E143+E145</f>
        <v>29.453999999999997</v>
      </c>
      <c r="F146" s="154">
        <f aca="true" t="shared" si="5" ref="F146:AG146">F90+F92+F94+F96+F98+F100+F102+F104+F106+F108+F110+F112+F114+F116+F118+F120+F122+F124+F126+F128+F130+F132+F134+F136+F138+F140+F142+F143+F145</f>
        <v>135.386</v>
      </c>
      <c r="G146" s="155">
        <f t="shared" si="5"/>
        <v>27.477999999999994</v>
      </c>
      <c r="H146" s="154">
        <f t="shared" si="5"/>
        <v>6.72</v>
      </c>
      <c r="I146" s="155">
        <f t="shared" si="5"/>
        <v>26.465000000000003</v>
      </c>
      <c r="J146" s="154">
        <f t="shared" si="5"/>
        <v>40</v>
      </c>
      <c r="K146" s="155">
        <f t="shared" si="5"/>
        <v>10.792</v>
      </c>
      <c r="L146" s="154">
        <f t="shared" si="5"/>
        <v>53</v>
      </c>
      <c r="M146" s="155">
        <f t="shared" si="5"/>
        <v>27.726000000000003</v>
      </c>
      <c r="N146" s="154">
        <f t="shared" si="5"/>
        <v>0</v>
      </c>
      <c r="O146" s="155">
        <f t="shared" si="5"/>
        <v>89.21299999999998</v>
      </c>
      <c r="P146" s="154">
        <f t="shared" si="5"/>
        <v>144.6</v>
      </c>
      <c r="Q146" s="155">
        <f t="shared" si="5"/>
        <v>63.141000000000005</v>
      </c>
      <c r="R146" s="154">
        <f t="shared" si="5"/>
        <v>137.36</v>
      </c>
      <c r="S146" s="155">
        <f t="shared" si="5"/>
        <v>52.637</v>
      </c>
      <c r="T146" s="154">
        <f t="shared" si="5"/>
        <v>79.33</v>
      </c>
      <c r="U146" s="155">
        <f>U90+U92+U94+U96+U98+U100+U102+U104+U106+U108+U110+U112+U114+U116+U118+U120+U122+U124+U126+U128+U130+U132+U134+U136+U138+U140+U142+U143+U145</f>
        <v>66.96399999999998</v>
      </c>
      <c r="V146" s="154">
        <f t="shared" si="5"/>
        <v>0</v>
      </c>
      <c r="W146" s="155">
        <f>W90+W92+W94+W96+W98+W100+W102+W104+W106+W108+W110+W112+W114+W116+W118+W120+W122+W124+W126+W128+W130+W132+W134+W136+W138+W140+W142+W143+W145</f>
        <v>33.73</v>
      </c>
      <c r="X146" s="154">
        <f t="shared" si="5"/>
        <v>86.44</v>
      </c>
      <c r="Y146" s="155">
        <f t="shared" si="5"/>
        <v>115.28500000000001</v>
      </c>
      <c r="Z146" s="154">
        <f t="shared" si="5"/>
        <v>0</v>
      </c>
      <c r="AA146" s="155">
        <f t="shared" si="5"/>
        <v>17.354</v>
      </c>
      <c r="AB146" s="154">
        <f t="shared" si="5"/>
        <v>23.5</v>
      </c>
      <c r="AC146" s="155">
        <f t="shared" si="5"/>
        <v>108.26899999999998</v>
      </c>
      <c r="AD146" s="156">
        <f t="shared" si="5"/>
        <v>0</v>
      </c>
      <c r="AE146" s="155">
        <f t="shared" si="5"/>
        <v>12.048</v>
      </c>
      <c r="AF146" s="154">
        <f t="shared" si="5"/>
        <v>5.8</v>
      </c>
      <c r="AG146" s="155">
        <f t="shared" si="5"/>
        <v>51.022</v>
      </c>
      <c r="AH146" s="154">
        <f>AH90+AH92+AH94+AH96+AH98+AH100+AH102+AH104+AH106+AH108+AH110+AH112+AH114+AH116+AH118+AH120+AH122+AH124+AH126+AH128+AH130+AH132+AH134+AH136+AH138+AH140+AH142+AH143+AH145</f>
        <v>40.93</v>
      </c>
      <c r="AI146" s="155">
        <f>AI90+AI92+AI94+AI96+AI98+AI100+AI102+AI104+AI106+AI108+AI110+AI112+AI114+AI116+AI118+AI120+AI122+AI124+AI126+AI128+AI130+AI132+AI134+AI136+AI138+AI140+AI142+AI143+AI145</f>
        <v>41.519000000000005</v>
      </c>
      <c r="AJ146" s="154">
        <f aca="true" t="shared" si="6" ref="AJ146:CO146">AJ90+AJ92+AJ94+AJ96+AJ98+AJ100+AJ102+AJ104+AJ106+AJ108+AJ110+AJ112+AJ114+AJ116+AJ118+AJ120+AJ122+AJ124+AJ126+AJ128+AJ130+AJ132+AJ134+AJ136+AJ138+AJ140+AJ142+AJ143+AJ145</f>
        <v>18</v>
      </c>
      <c r="AK146" s="155">
        <f t="shared" si="6"/>
        <v>73.014</v>
      </c>
      <c r="AL146" s="154">
        <f t="shared" si="6"/>
        <v>0</v>
      </c>
      <c r="AM146" s="155">
        <f t="shared" si="6"/>
        <v>104.133</v>
      </c>
      <c r="AN146" s="154">
        <f t="shared" si="6"/>
        <v>318.72</v>
      </c>
      <c r="AO146" s="155">
        <f t="shared" si="6"/>
        <v>89.03599999999999</v>
      </c>
      <c r="AP146" s="154">
        <f t="shared" si="6"/>
        <v>153.08</v>
      </c>
      <c r="AQ146" s="155">
        <f t="shared" si="6"/>
        <v>47.98799999999999</v>
      </c>
      <c r="AR146" s="154">
        <f t="shared" si="6"/>
        <v>32.46</v>
      </c>
      <c r="AS146" s="155">
        <f t="shared" si="6"/>
        <v>20.048</v>
      </c>
      <c r="AT146" s="154">
        <f t="shared" si="6"/>
        <v>4.672</v>
      </c>
      <c r="AU146" s="155">
        <f t="shared" si="6"/>
        <v>19.418</v>
      </c>
      <c r="AV146" s="154">
        <f t="shared" si="6"/>
        <v>0</v>
      </c>
      <c r="AW146" s="155">
        <f t="shared" si="6"/>
        <v>6.26</v>
      </c>
      <c r="AX146" s="157">
        <f t="shared" si="6"/>
        <v>30.878999999999998</v>
      </c>
      <c r="AY146" s="155">
        <f t="shared" si="6"/>
        <v>67.291</v>
      </c>
      <c r="AZ146" s="154">
        <f t="shared" si="6"/>
        <v>32.44</v>
      </c>
      <c r="BA146" s="155">
        <f t="shared" si="6"/>
        <v>30.057000000000002</v>
      </c>
      <c r="BB146" s="154">
        <f t="shared" si="6"/>
        <v>1027.715</v>
      </c>
      <c r="BC146" s="155">
        <f t="shared" si="6"/>
        <v>592.473</v>
      </c>
      <c r="BD146" s="154">
        <f t="shared" si="6"/>
        <v>294.7900000000001</v>
      </c>
      <c r="BE146" s="155">
        <f t="shared" si="6"/>
        <v>109.60999999999999</v>
      </c>
      <c r="BF146" s="154">
        <f t="shared" si="6"/>
        <v>392.48</v>
      </c>
      <c r="BG146" s="155">
        <f t="shared" si="6"/>
        <v>228.35999999999999</v>
      </c>
      <c r="BH146" s="154">
        <f t="shared" si="6"/>
        <v>489.18</v>
      </c>
      <c r="BI146" s="155">
        <f t="shared" si="6"/>
        <v>275.367</v>
      </c>
      <c r="BJ146" s="154">
        <f t="shared" si="6"/>
        <v>466.09000000000003</v>
      </c>
      <c r="BK146" s="155">
        <f t="shared" si="6"/>
        <v>168.67600000000002</v>
      </c>
      <c r="BL146" s="154">
        <f t="shared" si="6"/>
        <v>302.18</v>
      </c>
      <c r="BM146" s="155">
        <f t="shared" si="6"/>
        <v>226.816</v>
      </c>
      <c r="BN146" s="154">
        <f t="shared" si="6"/>
        <v>234.49</v>
      </c>
      <c r="BO146" s="155">
        <f t="shared" si="6"/>
        <v>246.818</v>
      </c>
      <c r="BP146" s="154">
        <f t="shared" si="6"/>
        <v>9.74</v>
      </c>
      <c r="BQ146" s="155">
        <f t="shared" si="6"/>
        <v>324.918</v>
      </c>
      <c r="BR146" s="154">
        <f t="shared" si="6"/>
        <v>56.16</v>
      </c>
      <c r="BS146" s="155">
        <f t="shared" si="6"/>
        <v>49.102</v>
      </c>
      <c r="BT146" s="154">
        <f t="shared" si="6"/>
        <v>343.88</v>
      </c>
      <c r="BU146" s="155">
        <f t="shared" si="6"/>
        <v>82.79000000000002</v>
      </c>
      <c r="BV146" s="154">
        <f t="shared" si="6"/>
        <v>691.09</v>
      </c>
      <c r="BW146" s="155">
        <f>BW90+BW92+BW94+BW96+BW98+BW100+BW102+BW104+BW106+BW108+BW110+BW112+BW114+BW116+BW118+BW120+BW122+BW124+BW126+BW128+BW130+BW132+BW134+BW136+BW138+BW140+BW142+BW143+BW145</f>
        <v>675.2080000000001</v>
      </c>
      <c r="BX146" s="154">
        <f t="shared" si="6"/>
        <v>279.53999999999996</v>
      </c>
      <c r="BY146" s="155">
        <f t="shared" si="6"/>
        <v>273.529</v>
      </c>
      <c r="BZ146" s="154">
        <f t="shared" si="6"/>
        <v>86.185</v>
      </c>
      <c r="CA146" s="155">
        <f t="shared" si="6"/>
        <v>27.267999999999997</v>
      </c>
      <c r="CB146" s="154">
        <f t="shared" si="6"/>
        <v>31.32</v>
      </c>
      <c r="CC146" s="155">
        <f t="shared" si="6"/>
        <v>51.75</v>
      </c>
      <c r="CD146" s="158">
        <f t="shared" si="6"/>
        <v>609.31</v>
      </c>
      <c r="CE146" s="155">
        <f t="shared" si="6"/>
        <v>209.86599999999999</v>
      </c>
      <c r="CF146" s="154">
        <f t="shared" si="6"/>
        <v>49.21</v>
      </c>
      <c r="CG146" s="155">
        <f t="shared" si="6"/>
        <v>75.135</v>
      </c>
      <c r="CH146" s="154">
        <f t="shared" si="6"/>
        <v>15.75</v>
      </c>
      <c r="CI146" s="155">
        <f t="shared" si="6"/>
        <v>20.023</v>
      </c>
      <c r="CJ146" s="154">
        <f t="shared" si="6"/>
        <v>247.95999999999998</v>
      </c>
      <c r="CK146" s="155">
        <f t="shared" si="6"/>
        <v>147.117</v>
      </c>
      <c r="CL146" s="159">
        <f t="shared" si="6"/>
        <v>65.18599999999999</v>
      </c>
      <c r="CM146" s="155">
        <f t="shared" si="6"/>
        <v>37.941</v>
      </c>
      <c r="CN146" s="154">
        <f t="shared" si="6"/>
        <v>36.32</v>
      </c>
      <c r="CO146" s="155">
        <f t="shared" si="6"/>
        <v>54.258</v>
      </c>
      <c r="CP146" s="17"/>
      <c r="CQ146" s="27"/>
    </row>
    <row r="147" spans="1:95" ht="12.75" hidden="1">
      <c r="A147" s="226"/>
      <c r="B147" s="227"/>
      <c r="C147" s="228"/>
      <c r="D147" s="229"/>
      <c r="E147" s="230"/>
      <c r="F147" s="229"/>
      <c r="G147" s="230"/>
      <c r="H147" s="229"/>
      <c r="I147" s="230"/>
      <c r="J147" s="229"/>
      <c r="K147" s="230"/>
      <c r="L147" s="229"/>
      <c r="M147" s="230"/>
      <c r="N147" s="229"/>
      <c r="O147" s="230"/>
      <c r="P147" s="229"/>
      <c r="Q147" s="230"/>
      <c r="R147" s="229"/>
      <c r="S147" s="230"/>
      <c r="T147" s="229"/>
      <c r="U147" s="230"/>
      <c r="V147" s="229"/>
      <c r="W147" s="230"/>
      <c r="X147" s="229"/>
      <c r="Y147" s="230"/>
      <c r="Z147" s="229"/>
      <c r="AA147" s="230"/>
      <c r="AB147" s="229"/>
      <c r="AC147" s="230"/>
      <c r="AD147" s="229"/>
      <c r="AE147" s="230"/>
      <c r="AF147" s="229"/>
      <c r="AG147" s="230"/>
      <c r="AH147" s="229"/>
      <c r="AI147" s="230"/>
      <c r="AJ147" s="229"/>
      <c r="AK147" s="230"/>
      <c r="AL147" s="229"/>
      <c r="AM147" s="230"/>
      <c r="AN147" s="229"/>
      <c r="AO147" s="230"/>
      <c r="AP147" s="229"/>
      <c r="AQ147" s="230"/>
      <c r="AR147" s="229"/>
      <c r="AS147" s="230"/>
      <c r="AT147" s="229"/>
      <c r="AU147" s="230"/>
      <c r="AV147" s="229"/>
      <c r="AW147" s="230"/>
      <c r="AX147" s="230"/>
      <c r="AY147" s="230"/>
      <c r="AZ147" s="229"/>
      <c r="BA147" s="230"/>
      <c r="BB147" s="229"/>
      <c r="BC147" s="230"/>
      <c r="BD147" s="229"/>
      <c r="BE147" s="230"/>
      <c r="BF147" s="229"/>
      <c r="BG147" s="230"/>
      <c r="BH147" s="229"/>
      <c r="BI147" s="230"/>
      <c r="BJ147" s="229"/>
      <c r="BK147" s="230"/>
      <c r="BL147" s="229"/>
      <c r="BM147" s="230"/>
      <c r="BN147" s="229"/>
      <c r="BO147" s="230"/>
      <c r="BP147" s="229"/>
      <c r="BQ147" s="230"/>
      <c r="BR147" s="229"/>
      <c r="BS147" s="230"/>
      <c r="BT147" s="229"/>
      <c r="BU147" s="230"/>
      <c r="BV147" s="229"/>
      <c r="BW147" s="230"/>
      <c r="BX147" s="229"/>
      <c r="BY147" s="230"/>
      <c r="BZ147" s="229"/>
      <c r="CA147" s="230"/>
      <c r="CB147" s="229"/>
      <c r="CC147" s="230"/>
      <c r="CD147" s="229"/>
      <c r="CE147" s="230"/>
      <c r="CF147" s="229"/>
      <c r="CG147" s="230"/>
      <c r="CH147" s="229"/>
      <c r="CI147" s="230"/>
      <c r="CJ147" s="229"/>
      <c r="CK147" s="230"/>
      <c r="CL147" s="230"/>
      <c r="CM147" s="230"/>
      <c r="CN147" s="229"/>
      <c r="CO147" s="230"/>
      <c r="CP147" s="17"/>
      <c r="CQ147" s="27"/>
    </row>
    <row r="148" ht="12.75" hidden="1">
      <c r="CQ148" s="27"/>
    </row>
    <row r="149" spans="3:15" ht="18" hidden="1">
      <c r="C149" s="330" t="s">
        <v>458</v>
      </c>
      <c r="D149" s="330"/>
      <c r="E149" s="330"/>
      <c r="F149" s="330"/>
      <c r="G149" s="330"/>
      <c r="H149" s="330"/>
      <c r="I149" s="330"/>
      <c r="J149" s="330"/>
      <c r="K149" s="330"/>
      <c r="L149" s="330"/>
      <c r="M149" s="330"/>
      <c r="N149" s="330"/>
      <c r="O149" s="53"/>
    </row>
    <row r="150" ht="13.5" hidden="1" thickBot="1"/>
    <row r="151" spans="1:39" ht="12.75" customHeight="1" hidden="1" thickBot="1">
      <c r="A151" s="280" t="s">
        <v>0</v>
      </c>
      <c r="B151" s="281" t="s">
        <v>2</v>
      </c>
      <c r="C151" s="282" t="s">
        <v>3</v>
      </c>
      <c r="D151" s="275" t="s">
        <v>81</v>
      </c>
      <c r="E151" s="276"/>
      <c r="F151" s="275" t="s">
        <v>82</v>
      </c>
      <c r="G151" s="276"/>
      <c r="H151" s="275" t="s">
        <v>83</v>
      </c>
      <c r="I151" s="276"/>
      <c r="J151" s="275" t="s">
        <v>84</v>
      </c>
      <c r="K151" s="276"/>
      <c r="L151" s="275" t="s">
        <v>85</v>
      </c>
      <c r="M151" s="276"/>
      <c r="N151" s="275" t="s">
        <v>86</v>
      </c>
      <c r="O151" s="276"/>
      <c r="P151" s="275" t="s">
        <v>87</v>
      </c>
      <c r="Q151" s="276"/>
      <c r="R151" s="275" t="s">
        <v>88</v>
      </c>
      <c r="S151" s="276"/>
      <c r="T151" s="275" t="s">
        <v>89</v>
      </c>
      <c r="U151" s="276"/>
      <c r="V151" s="275" t="s">
        <v>90</v>
      </c>
      <c r="W151" s="276"/>
      <c r="X151" s="275" t="s">
        <v>91</v>
      </c>
      <c r="Y151" s="276"/>
      <c r="Z151" s="275" t="s">
        <v>92</v>
      </c>
      <c r="AA151" s="276"/>
      <c r="AB151" s="275" t="s">
        <v>93</v>
      </c>
      <c r="AC151" s="276"/>
      <c r="AD151" s="275" t="s">
        <v>94</v>
      </c>
      <c r="AE151" s="276"/>
      <c r="AF151" s="275" t="s">
        <v>95</v>
      </c>
      <c r="AG151" s="276"/>
      <c r="AH151" s="275" t="s">
        <v>96</v>
      </c>
      <c r="AI151" s="276"/>
      <c r="AJ151" s="275" t="s">
        <v>97</v>
      </c>
      <c r="AK151" s="276"/>
      <c r="AL151" s="293" t="s">
        <v>98</v>
      </c>
      <c r="AM151" s="294"/>
    </row>
    <row r="152" spans="1:39" ht="38.25" hidden="1">
      <c r="A152" s="280"/>
      <c r="B152" s="281"/>
      <c r="C152" s="282"/>
      <c r="D152" s="127" t="s">
        <v>431</v>
      </c>
      <c r="E152" s="128" t="s">
        <v>449</v>
      </c>
      <c r="F152" s="127" t="s">
        <v>431</v>
      </c>
      <c r="G152" s="128" t="s">
        <v>449</v>
      </c>
      <c r="H152" s="127" t="s">
        <v>431</v>
      </c>
      <c r="I152" s="128" t="s">
        <v>449</v>
      </c>
      <c r="J152" s="127" t="s">
        <v>431</v>
      </c>
      <c r="K152" s="128" t="s">
        <v>449</v>
      </c>
      <c r="L152" s="127" t="s">
        <v>431</v>
      </c>
      <c r="M152" s="128" t="s">
        <v>449</v>
      </c>
      <c r="N152" s="127" t="s">
        <v>431</v>
      </c>
      <c r="O152" s="128" t="s">
        <v>449</v>
      </c>
      <c r="P152" s="127" t="s">
        <v>431</v>
      </c>
      <c r="Q152" s="128" t="s">
        <v>449</v>
      </c>
      <c r="R152" s="127" t="s">
        <v>431</v>
      </c>
      <c r="S152" s="128" t="s">
        <v>449</v>
      </c>
      <c r="T152" s="127" t="s">
        <v>431</v>
      </c>
      <c r="U152" s="128" t="s">
        <v>449</v>
      </c>
      <c r="V152" s="127" t="s">
        <v>431</v>
      </c>
      <c r="W152" s="128" t="s">
        <v>449</v>
      </c>
      <c r="X152" s="127" t="s">
        <v>431</v>
      </c>
      <c r="Y152" s="128" t="s">
        <v>449</v>
      </c>
      <c r="Z152" s="127" t="s">
        <v>431</v>
      </c>
      <c r="AA152" s="128" t="s">
        <v>449</v>
      </c>
      <c r="AB152" s="127" t="s">
        <v>431</v>
      </c>
      <c r="AC152" s="128" t="s">
        <v>449</v>
      </c>
      <c r="AD152" s="127" t="s">
        <v>431</v>
      </c>
      <c r="AE152" s="128" t="s">
        <v>449</v>
      </c>
      <c r="AF152" s="127" t="s">
        <v>431</v>
      </c>
      <c r="AG152" s="128" t="s">
        <v>449</v>
      </c>
      <c r="AH152" s="127" t="s">
        <v>431</v>
      </c>
      <c r="AI152" s="128" t="s">
        <v>449</v>
      </c>
      <c r="AJ152" s="127" t="s">
        <v>431</v>
      </c>
      <c r="AK152" s="128" t="s">
        <v>449</v>
      </c>
      <c r="AL152" s="127" t="s">
        <v>431</v>
      </c>
      <c r="AM152" s="128" t="s">
        <v>449</v>
      </c>
    </row>
    <row r="153" spans="1:39" ht="12.75" hidden="1">
      <c r="A153" s="14" t="s">
        <v>27</v>
      </c>
      <c r="B153" s="9" t="s">
        <v>26</v>
      </c>
      <c r="C153" s="10"/>
      <c r="D153" s="93"/>
      <c r="E153" s="96"/>
      <c r="F153" s="93"/>
      <c r="G153" s="96"/>
      <c r="H153" s="93"/>
      <c r="I153" s="96"/>
      <c r="J153" s="93"/>
      <c r="K153" s="96"/>
      <c r="L153" s="93"/>
      <c r="M153" s="96"/>
      <c r="N153" s="93"/>
      <c r="O153" s="96"/>
      <c r="P153" s="93"/>
      <c r="Q153" s="96"/>
      <c r="R153" s="93"/>
      <c r="S153" s="96"/>
      <c r="T153" s="93"/>
      <c r="U153" s="96"/>
      <c r="V153" s="93"/>
      <c r="W153" s="96"/>
      <c r="X153" s="93"/>
      <c r="Y153" s="96"/>
      <c r="Z153" s="93"/>
      <c r="AA153" s="96"/>
      <c r="AB153" s="93"/>
      <c r="AC153" s="96"/>
      <c r="AD153" s="93"/>
      <c r="AE153" s="96"/>
      <c r="AF153" s="93"/>
      <c r="AG153" s="96"/>
      <c r="AH153" s="93"/>
      <c r="AI153" s="96"/>
      <c r="AJ153" s="93"/>
      <c r="AK153" s="96"/>
      <c r="AL153" s="141"/>
      <c r="AM153" s="96"/>
    </row>
    <row r="154" spans="1:39" ht="12.75" hidden="1">
      <c r="A154" s="11" t="s">
        <v>6</v>
      </c>
      <c r="B154" s="46" t="s">
        <v>28</v>
      </c>
      <c r="C154" s="63" t="s">
        <v>29</v>
      </c>
      <c r="D154" s="93">
        <v>1973</v>
      </c>
      <c r="E154" s="96"/>
      <c r="F154" s="93">
        <v>1985</v>
      </c>
      <c r="G154" s="96"/>
      <c r="H154" s="93">
        <v>1985</v>
      </c>
      <c r="I154" s="96"/>
      <c r="J154" s="93">
        <v>1986</v>
      </c>
      <c r="K154" s="96"/>
      <c r="L154" s="93">
        <v>1987</v>
      </c>
      <c r="M154" s="96"/>
      <c r="N154" s="93">
        <v>1970</v>
      </c>
      <c r="O154" s="96"/>
      <c r="P154" s="93">
        <v>1962</v>
      </c>
      <c r="Q154" s="96"/>
      <c r="R154" s="93">
        <v>1964</v>
      </c>
      <c r="S154" s="96"/>
      <c r="T154" s="93">
        <v>1963</v>
      </c>
      <c r="U154" s="96"/>
      <c r="V154" s="93">
        <v>1963</v>
      </c>
      <c r="W154" s="96"/>
      <c r="X154" s="93">
        <v>1963</v>
      </c>
      <c r="Y154" s="96"/>
      <c r="Z154" s="93">
        <v>1963</v>
      </c>
      <c r="AA154" s="96"/>
      <c r="AB154" s="93">
        <v>1963</v>
      </c>
      <c r="AC154" s="96"/>
      <c r="AD154" s="93">
        <v>1963</v>
      </c>
      <c r="AE154" s="96"/>
      <c r="AF154" s="93">
        <v>1962</v>
      </c>
      <c r="AG154" s="96"/>
      <c r="AH154" s="93">
        <v>1962</v>
      </c>
      <c r="AI154" s="96"/>
      <c r="AJ154" s="93">
        <v>2008</v>
      </c>
      <c r="AK154" s="96"/>
      <c r="AL154" s="141">
        <v>2008</v>
      </c>
      <c r="AM154" s="96"/>
    </row>
    <row r="155" spans="1:39" ht="12.75" hidden="1">
      <c r="A155" s="11" t="s">
        <v>7</v>
      </c>
      <c r="B155" s="46" t="s">
        <v>30</v>
      </c>
      <c r="C155" s="63" t="s">
        <v>5</v>
      </c>
      <c r="D155" s="93">
        <v>8988.3</v>
      </c>
      <c r="E155" s="96"/>
      <c r="F155" s="93">
        <v>7689.1</v>
      </c>
      <c r="G155" s="96"/>
      <c r="H155" s="93">
        <v>7960.8</v>
      </c>
      <c r="I155" s="96"/>
      <c r="J155" s="93">
        <v>14197</v>
      </c>
      <c r="K155" s="96"/>
      <c r="L155" s="93">
        <v>1815.1</v>
      </c>
      <c r="M155" s="96"/>
      <c r="N155" s="93">
        <v>2051.06</v>
      </c>
      <c r="O155" s="96"/>
      <c r="P155" s="93">
        <v>2048.8</v>
      </c>
      <c r="Q155" s="96"/>
      <c r="R155" s="93">
        <v>2145.11</v>
      </c>
      <c r="S155" s="96"/>
      <c r="T155" s="93">
        <v>2155.31</v>
      </c>
      <c r="U155" s="96"/>
      <c r="V155" s="93">
        <v>2147.69</v>
      </c>
      <c r="W155" s="96"/>
      <c r="X155" s="93">
        <v>2107.69</v>
      </c>
      <c r="Y155" s="96"/>
      <c r="Z155" s="93">
        <v>2148.92</v>
      </c>
      <c r="AA155" s="96"/>
      <c r="AB155" s="93">
        <v>2015.02</v>
      </c>
      <c r="AC155" s="96"/>
      <c r="AD155" s="93">
        <v>2004.1</v>
      </c>
      <c r="AE155" s="96"/>
      <c r="AF155" s="93">
        <v>2033</v>
      </c>
      <c r="AG155" s="96"/>
      <c r="AH155" s="93">
        <v>2027.8</v>
      </c>
      <c r="AI155" s="96"/>
      <c r="AJ155" s="93">
        <v>7113.5</v>
      </c>
      <c r="AK155" s="96"/>
      <c r="AL155" s="141">
        <v>10603.8</v>
      </c>
      <c r="AM155" s="96"/>
    </row>
    <row r="156" spans="1:39" ht="12.75" hidden="1">
      <c r="A156" s="11" t="s">
        <v>8</v>
      </c>
      <c r="B156" s="47" t="s">
        <v>31</v>
      </c>
      <c r="C156" s="63"/>
      <c r="D156" s="168"/>
      <c r="E156" s="169"/>
      <c r="F156" s="94"/>
      <c r="G156" s="97"/>
      <c r="H156" s="94"/>
      <c r="I156" s="97"/>
      <c r="J156" s="94"/>
      <c r="K156" s="97"/>
      <c r="L156" s="94"/>
      <c r="M156" s="97"/>
      <c r="N156" s="94"/>
      <c r="O156" s="97"/>
      <c r="P156" s="94"/>
      <c r="Q156" s="97"/>
      <c r="R156" s="94"/>
      <c r="S156" s="97"/>
      <c r="T156" s="94"/>
      <c r="U156" s="97"/>
      <c r="V156" s="94"/>
      <c r="W156" s="97"/>
      <c r="X156" s="94"/>
      <c r="Y156" s="97"/>
      <c r="Z156" s="94"/>
      <c r="AA156" s="97"/>
      <c r="AB156" s="94"/>
      <c r="AC156" s="97"/>
      <c r="AD156" s="94"/>
      <c r="AE156" s="97"/>
      <c r="AF156" s="94"/>
      <c r="AG156" s="97"/>
      <c r="AH156" s="122"/>
      <c r="AI156" s="123"/>
      <c r="AJ156" s="94"/>
      <c r="AK156" s="97"/>
      <c r="AL156" s="182"/>
      <c r="AM156" s="97"/>
    </row>
    <row r="157" spans="1:39" ht="12.75" hidden="1">
      <c r="A157" s="11"/>
      <c r="B157" s="47" t="s">
        <v>216</v>
      </c>
      <c r="C157" s="63"/>
      <c r="D157" s="168"/>
      <c r="E157" s="169"/>
      <c r="F157" s="94"/>
      <c r="G157" s="97"/>
      <c r="H157" s="94"/>
      <c r="I157" s="97"/>
      <c r="J157" s="94"/>
      <c r="K157" s="97"/>
      <c r="L157" s="94"/>
      <c r="M157" s="97"/>
      <c r="N157" s="94"/>
      <c r="O157" s="97"/>
      <c r="P157" s="94"/>
      <c r="Q157" s="97"/>
      <c r="R157" s="94"/>
      <c r="S157" s="97"/>
      <c r="T157" s="94"/>
      <c r="U157" s="97"/>
      <c r="V157" s="94"/>
      <c r="W157" s="97"/>
      <c r="X157" s="94"/>
      <c r="Y157" s="97"/>
      <c r="Z157" s="94"/>
      <c r="AA157" s="97"/>
      <c r="AB157" s="94"/>
      <c r="AC157" s="97"/>
      <c r="AD157" s="94"/>
      <c r="AE157" s="97"/>
      <c r="AF157" s="94"/>
      <c r="AG157" s="97"/>
      <c r="AH157" s="122"/>
      <c r="AI157" s="123"/>
      <c r="AJ157" s="94"/>
      <c r="AK157" s="97"/>
      <c r="AL157" s="182"/>
      <c r="AM157" s="97"/>
    </row>
    <row r="158" spans="1:43" ht="12.75" hidden="1">
      <c r="A158" s="11" t="s">
        <v>10</v>
      </c>
      <c r="B158" s="46" t="s">
        <v>217</v>
      </c>
      <c r="C158" s="63" t="s">
        <v>4</v>
      </c>
      <c r="D158" s="170">
        <v>608.902</v>
      </c>
      <c r="E158" s="171"/>
      <c r="F158" s="122">
        <v>-446.266</v>
      </c>
      <c r="G158" s="123"/>
      <c r="H158" s="122">
        <v>-842.211</v>
      </c>
      <c r="I158" s="123"/>
      <c r="J158" s="122">
        <v>218.481</v>
      </c>
      <c r="K158" s="123"/>
      <c r="L158" s="172">
        <v>-264.004</v>
      </c>
      <c r="M158" s="173"/>
      <c r="N158" s="172">
        <v>-87.304</v>
      </c>
      <c r="O158" s="173"/>
      <c r="P158" s="122">
        <v>198.728</v>
      </c>
      <c r="Q158" s="123"/>
      <c r="R158" s="122">
        <v>-88.804</v>
      </c>
      <c r="S158" s="123"/>
      <c r="T158" s="122">
        <v>165.369</v>
      </c>
      <c r="U158" s="123"/>
      <c r="V158" s="122">
        <v>12.511</v>
      </c>
      <c r="W158" s="123"/>
      <c r="X158" s="122">
        <v>179.383</v>
      </c>
      <c r="Y158" s="123"/>
      <c r="Z158" s="122">
        <v>174.734</v>
      </c>
      <c r="AA158" s="123"/>
      <c r="AB158" s="122">
        <v>40.999</v>
      </c>
      <c r="AC158" s="123"/>
      <c r="AD158" s="122">
        <v>-228.732</v>
      </c>
      <c r="AE158" s="123"/>
      <c r="AF158" s="122">
        <v>-159.944</v>
      </c>
      <c r="AG158" s="123"/>
      <c r="AH158" s="172">
        <v>-24.278</v>
      </c>
      <c r="AI158" s="173"/>
      <c r="AJ158" s="122">
        <v>1034.226</v>
      </c>
      <c r="AK158" s="123"/>
      <c r="AL158" s="142">
        <v>1682.294</v>
      </c>
      <c r="AM158" s="123"/>
      <c r="AN158" s="7"/>
      <c r="AO158" s="7"/>
      <c r="AP158" s="21"/>
      <c r="AQ158" s="21"/>
    </row>
    <row r="159" spans="1:43" ht="25.5" hidden="1">
      <c r="A159" s="11" t="s">
        <v>11</v>
      </c>
      <c r="B159" s="46" t="s">
        <v>425</v>
      </c>
      <c r="C159" s="63" t="s">
        <v>4</v>
      </c>
      <c r="D159" s="172">
        <v>329.753</v>
      </c>
      <c r="E159" s="173"/>
      <c r="F159" s="122">
        <v>377.971</v>
      </c>
      <c r="G159" s="123"/>
      <c r="H159" s="122">
        <v>388.147</v>
      </c>
      <c r="I159" s="123"/>
      <c r="J159" s="122">
        <v>700.846</v>
      </c>
      <c r="K159" s="123"/>
      <c r="L159" s="172">
        <v>88.386</v>
      </c>
      <c r="M159" s="173"/>
      <c r="N159" s="172">
        <v>75.412</v>
      </c>
      <c r="O159" s="173"/>
      <c r="P159" s="122">
        <v>101.061</v>
      </c>
      <c r="Q159" s="123"/>
      <c r="R159" s="122">
        <v>105.895</v>
      </c>
      <c r="S159" s="123"/>
      <c r="T159" s="122">
        <v>106.201</v>
      </c>
      <c r="U159" s="123"/>
      <c r="V159" s="122">
        <v>105.806</v>
      </c>
      <c r="W159" s="123"/>
      <c r="X159" s="122">
        <v>106.32</v>
      </c>
      <c r="Y159" s="123"/>
      <c r="Z159" s="122">
        <v>106.112</v>
      </c>
      <c r="AA159" s="123"/>
      <c r="AB159" s="122">
        <v>99.471</v>
      </c>
      <c r="AC159" s="123"/>
      <c r="AD159" s="122">
        <v>98.918</v>
      </c>
      <c r="AE159" s="123"/>
      <c r="AF159" s="122">
        <v>100.395</v>
      </c>
      <c r="AG159" s="123"/>
      <c r="AH159" s="172">
        <v>100.108</v>
      </c>
      <c r="AI159" s="173"/>
      <c r="AJ159" s="122">
        <v>340.503</v>
      </c>
      <c r="AK159" s="123"/>
      <c r="AL159" s="142">
        <v>510.747</v>
      </c>
      <c r="AM159" s="123"/>
      <c r="AN159" s="7"/>
      <c r="AO159" s="7"/>
      <c r="AP159" s="21"/>
      <c r="AQ159" s="21"/>
    </row>
    <row r="160" spans="1:41" ht="12.75" hidden="1">
      <c r="A160" s="48" t="s">
        <v>12</v>
      </c>
      <c r="B160" s="49" t="s">
        <v>32</v>
      </c>
      <c r="C160" s="22" t="s">
        <v>4</v>
      </c>
      <c r="D160" s="174">
        <f>SUM(D158:D159)</f>
        <v>938.655</v>
      </c>
      <c r="E160" s="118"/>
      <c r="F160" s="81">
        <f aca="true" t="shared" si="7" ref="F160:V160">SUM(F158:F159)</f>
        <v>-68.29500000000002</v>
      </c>
      <c r="G160" s="83"/>
      <c r="H160" s="81">
        <f t="shared" si="7"/>
        <v>-454.064</v>
      </c>
      <c r="I160" s="83"/>
      <c r="J160" s="174">
        <f t="shared" si="7"/>
        <v>919.327</v>
      </c>
      <c r="K160" s="118"/>
      <c r="L160" s="81">
        <f>SUM(L158:L159)</f>
        <v>-175.61800000000002</v>
      </c>
      <c r="M160" s="83"/>
      <c r="N160" s="95">
        <f t="shared" si="7"/>
        <v>-11.891999999999996</v>
      </c>
      <c r="O160" s="82"/>
      <c r="P160" s="174">
        <f t="shared" si="7"/>
        <v>299.789</v>
      </c>
      <c r="Q160" s="118"/>
      <c r="R160" s="174">
        <f t="shared" si="7"/>
        <v>17.090999999999994</v>
      </c>
      <c r="S160" s="118"/>
      <c r="T160" s="174">
        <f t="shared" si="7"/>
        <v>271.57</v>
      </c>
      <c r="U160" s="118"/>
      <c r="V160" s="174">
        <f t="shared" si="7"/>
        <v>118.317</v>
      </c>
      <c r="W160" s="118"/>
      <c r="X160" s="174">
        <f aca="true" t="shared" si="8" ref="X160:AL160">SUM(X158:X159)</f>
        <v>285.703</v>
      </c>
      <c r="Y160" s="118"/>
      <c r="Z160" s="174">
        <f t="shared" si="8"/>
        <v>280.846</v>
      </c>
      <c r="AA160" s="118"/>
      <c r="AB160" s="174">
        <f t="shared" si="8"/>
        <v>140.47</v>
      </c>
      <c r="AC160" s="118"/>
      <c r="AD160" s="81">
        <f t="shared" si="8"/>
        <v>-129.814</v>
      </c>
      <c r="AE160" s="83"/>
      <c r="AF160" s="81">
        <f t="shared" si="8"/>
        <v>-59.54899999999999</v>
      </c>
      <c r="AG160" s="83"/>
      <c r="AH160" s="174">
        <f t="shared" si="8"/>
        <v>75.83000000000001</v>
      </c>
      <c r="AI160" s="118"/>
      <c r="AJ160" s="174">
        <f t="shared" si="8"/>
        <v>1374.729</v>
      </c>
      <c r="AK160" s="118"/>
      <c r="AL160" s="183">
        <f t="shared" si="8"/>
        <v>2193.041</v>
      </c>
      <c r="AM160" s="118"/>
      <c r="AN160" s="18"/>
      <c r="AO160" s="18"/>
    </row>
    <row r="161" spans="1:41" ht="12.75" hidden="1">
      <c r="A161" s="48"/>
      <c r="B161" s="49" t="s">
        <v>432</v>
      </c>
      <c r="C161" s="22"/>
      <c r="D161" s="174">
        <v>36.639</v>
      </c>
      <c r="E161" s="118"/>
      <c r="F161" s="95">
        <v>41.997</v>
      </c>
      <c r="G161" s="83"/>
      <c r="H161" s="81">
        <v>43.127</v>
      </c>
      <c r="I161" s="83"/>
      <c r="J161" s="174">
        <v>77.872</v>
      </c>
      <c r="K161" s="118"/>
      <c r="L161" s="81">
        <v>9.821</v>
      </c>
      <c r="M161" s="83"/>
      <c r="N161" s="95">
        <v>8.379</v>
      </c>
      <c r="O161" s="82"/>
      <c r="P161" s="174">
        <v>11.229</v>
      </c>
      <c r="Q161" s="118"/>
      <c r="R161" s="174">
        <v>11.766</v>
      </c>
      <c r="S161" s="118"/>
      <c r="T161" s="174">
        <v>11.8</v>
      </c>
      <c r="U161" s="118"/>
      <c r="V161" s="174">
        <v>11.756</v>
      </c>
      <c r="W161" s="118"/>
      <c r="X161" s="174">
        <v>11.813</v>
      </c>
      <c r="Y161" s="118"/>
      <c r="Z161" s="174">
        <v>11.79</v>
      </c>
      <c r="AA161" s="118"/>
      <c r="AB161" s="174">
        <v>11.052</v>
      </c>
      <c r="AC161" s="118"/>
      <c r="AD161" s="81">
        <v>10.991</v>
      </c>
      <c r="AE161" s="83"/>
      <c r="AF161" s="95">
        <v>11.155</v>
      </c>
      <c r="AG161" s="83"/>
      <c r="AH161" s="174">
        <v>11.123</v>
      </c>
      <c r="AI161" s="118"/>
      <c r="AJ161" s="174">
        <v>37.834</v>
      </c>
      <c r="AK161" s="118"/>
      <c r="AL161" s="183">
        <v>56.75</v>
      </c>
      <c r="AM161" s="118"/>
      <c r="AN161" s="18"/>
      <c r="AO161" s="18"/>
    </row>
    <row r="162" spans="1:41" ht="12.75" hidden="1">
      <c r="A162" s="48"/>
      <c r="B162" s="49"/>
      <c r="C162" s="22"/>
      <c r="D162" s="174"/>
      <c r="E162" s="118"/>
      <c r="F162" s="81"/>
      <c r="G162" s="83"/>
      <c r="H162" s="81"/>
      <c r="I162" s="83"/>
      <c r="J162" s="174"/>
      <c r="K162" s="118"/>
      <c r="L162" s="81"/>
      <c r="M162" s="83"/>
      <c r="N162" s="95"/>
      <c r="O162" s="82"/>
      <c r="P162" s="174"/>
      <c r="Q162" s="118"/>
      <c r="R162" s="174"/>
      <c r="S162" s="118"/>
      <c r="T162" s="174"/>
      <c r="U162" s="118"/>
      <c r="V162" s="174"/>
      <c r="W162" s="118"/>
      <c r="X162" s="174"/>
      <c r="Y162" s="118"/>
      <c r="Z162" s="174"/>
      <c r="AA162" s="118"/>
      <c r="AB162" s="174"/>
      <c r="AC162" s="118"/>
      <c r="AD162" s="81"/>
      <c r="AE162" s="83"/>
      <c r="AF162" s="81"/>
      <c r="AG162" s="83"/>
      <c r="AH162" s="174"/>
      <c r="AI162" s="118"/>
      <c r="AJ162" s="174"/>
      <c r="AK162" s="118"/>
      <c r="AL162" s="183"/>
      <c r="AM162" s="118"/>
      <c r="AN162" s="18"/>
      <c r="AO162" s="18"/>
    </row>
    <row r="163" spans="1:39" ht="12.75" hidden="1">
      <c r="A163" s="50"/>
      <c r="B163" s="47" t="s">
        <v>1</v>
      </c>
      <c r="C163" s="64"/>
      <c r="D163" s="168"/>
      <c r="E163" s="169"/>
      <c r="F163" s="94"/>
      <c r="G163" s="97"/>
      <c r="H163" s="94"/>
      <c r="I163" s="97"/>
      <c r="J163" s="94"/>
      <c r="K163" s="97"/>
      <c r="L163" s="94"/>
      <c r="M163" s="97"/>
      <c r="N163" s="94"/>
      <c r="O163" s="97"/>
      <c r="P163" s="94"/>
      <c r="Q163" s="116"/>
      <c r="R163" s="94"/>
      <c r="S163" s="97"/>
      <c r="T163" s="94"/>
      <c r="U163" s="97"/>
      <c r="V163" s="94"/>
      <c r="W163" s="97"/>
      <c r="X163" s="94"/>
      <c r="Y163" s="97"/>
      <c r="Z163" s="94"/>
      <c r="AA163" s="97"/>
      <c r="AB163" s="94"/>
      <c r="AC163" s="97"/>
      <c r="AD163" s="94"/>
      <c r="AE163" s="97"/>
      <c r="AF163" s="94"/>
      <c r="AG163" s="97"/>
      <c r="AH163" s="122"/>
      <c r="AI163" s="123"/>
      <c r="AJ163" s="94"/>
      <c r="AK163" s="97"/>
      <c r="AL163" s="182"/>
      <c r="AM163" s="97"/>
    </row>
    <row r="164" spans="1:39" ht="12.75" hidden="1">
      <c r="A164" s="38" t="s">
        <v>27</v>
      </c>
      <c r="B164" s="1" t="s">
        <v>146</v>
      </c>
      <c r="C164" s="65" t="s">
        <v>147</v>
      </c>
      <c r="D164" s="175" t="s">
        <v>241</v>
      </c>
      <c r="E164" s="176">
        <v>0</v>
      </c>
      <c r="F164" s="175" t="s">
        <v>241</v>
      </c>
      <c r="G164" s="176">
        <v>0</v>
      </c>
      <c r="H164" s="175" t="s">
        <v>241</v>
      </c>
      <c r="I164" s="176">
        <v>0</v>
      </c>
      <c r="J164" s="175" t="s">
        <v>241</v>
      </c>
      <c r="K164" s="176">
        <v>0</v>
      </c>
      <c r="L164" s="175" t="s">
        <v>241</v>
      </c>
      <c r="M164" s="176">
        <v>0</v>
      </c>
      <c r="N164" s="175" t="s">
        <v>241</v>
      </c>
      <c r="O164" s="176">
        <v>0</v>
      </c>
      <c r="P164" s="178" t="s">
        <v>241</v>
      </c>
      <c r="Q164" s="80">
        <v>0</v>
      </c>
      <c r="R164" s="175" t="s">
        <v>241</v>
      </c>
      <c r="S164" s="176">
        <v>0</v>
      </c>
      <c r="T164" s="175" t="s">
        <v>241</v>
      </c>
      <c r="U164" s="176">
        <v>0</v>
      </c>
      <c r="V164" s="100">
        <v>30</v>
      </c>
      <c r="W164" s="101">
        <v>81</v>
      </c>
      <c r="X164" s="100">
        <v>0</v>
      </c>
      <c r="Y164" s="101">
        <v>0</v>
      </c>
      <c r="Z164" s="100">
        <v>0</v>
      </c>
      <c r="AA164" s="101">
        <v>0</v>
      </c>
      <c r="AB164" s="100">
        <v>0</v>
      </c>
      <c r="AC164" s="101">
        <v>106</v>
      </c>
      <c r="AD164" s="100">
        <v>40</v>
      </c>
      <c r="AE164" s="101">
        <v>102</v>
      </c>
      <c r="AF164" s="100">
        <v>0</v>
      </c>
      <c r="AG164" s="101">
        <v>131</v>
      </c>
      <c r="AH164" s="100">
        <v>30</v>
      </c>
      <c r="AI164" s="101">
        <v>58</v>
      </c>
      <c r="AJ164" s="100">
        <v>0</v>
      </c>
      <c r="AK164" s="101">
        <v>0</v>
      </c>
      <c r="AL164" s="184">
        <v>0</v>
      </c>
      <c r="AM164" s="101">
        <v>0</v>
      </c>
    </row>
    <row r="165" spans="1:39" ht="12.75" hidden="1">
      <c r="A165" s="39"/>
      <c r="B165" s="2"/>
      <c r="C165" s="66" t="s">
        <v>148</v>
      </c>
      <c r="D165" s="175" t="s">
        <v>241</v>
      </c>
      <c r="E165" s="176">
        <v>0</v>
      </c>
      <c r="F165" s="175" t="s">
        <v>241</v>
      </c>
      <c r="G165" s="176">
        <v>0</v>
      </c>
      <c r="H165" s="175" t="s">
        <v>241</v>
      </c>
      <c r="I165" s="176">
        <v>0</v>
      </c>
      <c r="J165" s="175" t="s">
        <v>241</v>
      </c>
      <c r="K165" s="176">
        <v>0</v>
      </c>
      <c r="L165" s="175" t="s">
        <v>241</v>
      </c>
      <c r="M165" s="176">
        <v>0</v>
      </c>
      <c r="N165" s="175" t="s">
        <v>241</v>
      </c>
      <c r="O165" s="176">
        <v>0</v>
      </c>
      <c r="P165" s="178" t="s">
        <v>241</v>
      </c>
      <c r="Q165" s="80">
        <v>0</v>
      </c>
      <c r="R165" s="175" t="s">
        <v>241</v>
      </c>
      <c r="S165" s="176">
        <v>0</v>
      </c>
      <c r="T165" s="175" t="s">
        <v>241</v>
      </c>
      <c r="U165" s="176">
        <v>0</v>
      </c>
      <c r="V165" s="175" t="s">
        <v>386</v>
      </c>
      <c r="W165" s="176">
        <v>7.082</v>
      </c>
      <c r="X165" s="100">
        <v>0</v>
      </c>
      <c r="Y165" s="101">
        <v>0</v>
      </c>
      <c r="Z165" s="100">
        <v>0</v>
      </c>
      <c r="AA165" s="101">
        <v>0</v>
      </c>
      <c r="AB165" s="100">
        <v>0</v>
      </c>
      <c r="AC165" s="101">
        <v>33.638999999999996</v>
      </c>
      <c r="AD165" s="100">
        <v>30.307</v>
      </c>
      <c r="AE165" s="101">
        <v>19.574</v>
      </c>
      <c r="AF165" s="100">
        <v>0</v>
      </c>
      <c r="AG165" s="101">
        <v>35.762</v>
      </c>
      <c r="AH165" s="175" t="s">
        <v>383</v>
      </c>
      <c r="AI165" s="176" t="s">
        <v>477</v>
      </c>
      <c r="AJ165" s="100">
        <v>0</v>
      </c>
      <c r="AK165" s="101">
        <v>0</v>
      </c>
      <c r="AL165" s="184">
        <v>0</v>
      </c>
      <c r="AM165" s="101">
        <v>0</v>
      </c>
    </row>
    <row r="166" spans="1:39" ht="12.75" hidden="1">
      <c r="A166" s="38" t="s">
        <v>8</v>
      </c>
      <c r="B166" s="1" t="s">
        <v>149</v>
      </c>
      <c r="C166" s="65" t="s">
        <v>5</v>
      </c>
      <c r="D166" s="175" t="s">
        <v>241</v>
      </c>
      <c r="E166" s="176">
        <v>40</v>
      </c>
      <c r="F166" s="175" t="s">
        <v>234</v>
      </c>
      <c r="G166" s="176">
        <v>65</v>
      </c>
      <c r="H166" s="175" t="s">
        <v>236</v>
      </c>
      <c r="I166" s="176">
        <v>80</v>
      </c>
      <c r="J166" s="175" t="s">
        <v>241</v>
      </c>
      <c r="K166" s="176">
        <v>0</v>
      </c>
      <c r="L166" s="175" t="s">
        <v>238</v>
      </c>
      <c r="M166" s="176">
        <v>50</v>
      </c>
      <c r="N166" s="175" t="s">
        <v>241</v>
      </c>
      <c r="O166" s="176">
        <v>0</v>
      </c>
      <c r="P166" s="178" t="s">
        <v>241</v>
      </c>
      <c r="Q166" s="80">
        <v>0</v>
      </c>
      <c r="R166" s="175" t="s">
        <v>241</v>
      </c>
      <c r="S166" s="176">
        <v>0</v>
      </c>
      <c r="T166" s="175" t="s">
        <v>241</v>
      </c>
      <c r="U166" s="176">
        <v>0</v>
      </c>
      <c r="V166" s="100">
        <v>0</v>
      </c>
      <c r="W166" s="101">
        <v>0</v>
      </c>
      <c r="X166" s="100">
        <v>0</v>
      </c>
      <c r="Y166" s="101">
        <v>0</v>
      </c>
      <c r="Z166" s="100">
        <v>0</v>
      </c>
      <c r="AA166" s="101">
        <v>0</v>
      </c>
      <c r="AB166" s="100">
        <v>0</v>
      </c>
      <c r="AC166" s="101">
        <v>0</v>
      </c>
      <c r="AD166" s="100">
        <v>0</v>
      </c>
      <c r="AE166" s="101">
        <v>0</v>
      </c>
      <c r="AF166" s="100">
        <v>0</v>
      </c>
      <c r="AG166" s="101">
        <v>0</v>
      </c>
      <c r="AH166" s="100">
        <v>0</v>
      </c>
      <c r="AI166" s="101">
        <v>0</v>
      </c>
      <c r="AJ166" s="100">
        <v>0</v>
      </c>
      <c r="AK166" s="101">
        <v>0</v>
      </c>
      <c r="AL166" s="184">
        <v>50</v>
      </c>
      <c r="AM166" s="101">
        <v>0</v>
      </c>
    </row>
    <row r="167" spans="1:39" ht="12.75" hidden="1">
      <c r="A167" s="39"/>
      <c r="B167" s="2"/>
      <c r="C167" s="66" t="s">
        <v>148</v>
      </c>
      <c r="D167" s="175" t="s">
        <v>241</v>
      </c>
      <c r="E167" s="176">
        <v>12.442</v>
      </c>
      <c r="F167" s="175" t="s">
        <v>235</v>
      </c>
      <c r="G167" s="176">
        <v>16.31</v>
      </c>
      <c r="H167" s="175" t="s">
        <v>237</v>
      </c>
      <c r="I167" s="176">
        <v>18.809</v>
      </c>
      <c r="J167" s="175" t="s">
        <v>241</v>
      </c>
      <c r="K167" s="176">
        <v>0</v>
      </c>
      <c r="L167" s="175" t="s">
        <v>239</v>
      </c>
      <c r="M167" s="176">
        <v>23.35</v>
      </c>
      <c r="N167" s="175" t="s">
        <v>241</v>
      </c>
      <c r="O167" s="176">
        <v>0</v>
      </c>
      <c r="P167" s="178" t="s">
        <v>241</v>
      </c>
      <c r="Q167" s="80">
        <v>0</v>
      </c>
      <c r="R167" s="175" t="s">
        <v>241</v>
      </c>
      <c r="S167" s="176">
        <v>0</v>
      </c>
      <c r="T167" s="175" t="s">
        <v>241</v>
      </c>
      <c r="U167" s="176">
        <v>0</v>
      </c>
      <c r="V167" s="100">
        <v>0</v>
      </c>
      <c r="W167" s="101">
        <v>0</v>
      </c>
      <c r="X167" s="100">
        <v>0</v>
      </c>
      <c r="Y167" s="101">
        <v>0</v>
      </c>
      <c r="Z167" s="100">
        <v>0</v>
      </c>
      <c r="AA167" s="101">
        <v>0</v>
      </c>
      <c r="AB167" s="100">
        <v>0</v>
      </c>
      <c r="AC167" s="101">
        <v>0</v>
      </c>
      <c r="AD167" s="100">
        <v>0</v>
      </c>
      <c r="AE167" s="101">
        <v>0</v>
      </c>
      <c r="AF167" s="100">
        <v>0</v>
      </c>
      <c r="AG167" s="101">
        <v>0</v>
      </c>
      <c r="AH167" s="100">
        <v>0</v>
      </c>
      <c r="AI167" s="101">
        <v>0</v>
      </c>
      <c r="AJ167" s="100">
        <v>0</v>
      </c>
      <c r="AK167" s="101">
        <v>0</v>
      </c>
      <c r="AL167" s="178" t="s">
        <v>392</v>
      </c>
      <c r="AM167" s="176">
        <v>0</v>
      </c>
    </row>
    <row r="168" spans="1:39" ht="12.75" hidden="1">
      <c r="A168" s="38" t="s">
        <v>9</v>
      </c>
      <c r="B168" s="1" t="s">
        <v>150</v>
      </c>
      <c r="C168" s="65" t="s">
        <v>152</v>
      </c>
      <c r="D168" s="175" t="s">
        <v>241</v>
      </c>
      <c r="E168" s="176">
        <v>0</v>
      </c>
      <c r="F168" s="175" t="s">
        <v>241</v>
      </c>
      <c r="G168" s="176">
        <v>0</v>
      </c>
      <c r="H168" s="175" t="s">
        <v>241</v>
      </c>
      <c r="I168" s="176">
        <v>0</v>
      </c>
      <c r="J168" s="175" t="s">
        <v>241</v>
      </c>
      <c r="K168" s="176">
        <v>0</v>
      </c>
      <c r="L168" s="175" t="s">
        <v>241</v>
      </c>
      <c r="M168" s="176">
        <v>0</v>
      </c>
      <c r="N168" s="175" t="s">
        <v>241</v>
      </c>
      <c r="O168" s="176">
        <v>0</v>
      </c>
      <c r="P168" s="178" t="s">
        <v>241</v>
      </c>
      <c r="Q168" s="80">
        <v>0</v>
      </c>
      <c r="R168" s="175" t="s">
        <v>241</v>
      </c>
      <c r="S168" s="176">
        <v>0</v>
      </c>
      <c r="T168" s="175" t="s">
        <v>241</v>
      </c>
      <c r="U168" s="176">
        <v>0</v>
      </c>
      <c r="V168" s="100">
        <v>0</v>
      </c>
      <c r="W168" s="101">
        <v>0</v>
      </c>
      <c r="X168" s="100">
        <v>0</v>
      </c>
      <c r="Y168" s="101">
        <v>0</v>
      </c>
      <c r="Z168" s="100">
        <v>0</v>
      </c>
      <c r="AA168" s="101">
        <v>0</v>
      </c>
      <c r="AB168" s="100">
        <v>0</v>
      </c>
      <c r="AC168" s="101">
        <v>0</v>
      </c>
      <c r="AD168" s="100">
        <v>0</v>
      </c>
      <c r="AE168" s="101">
        <v>0</v>
      </c>
      <c r="AF168" s="100">
        <v>0</v>
      </c>
      <c r="AG168" s="101">
        <v>0</v>
      </c>
      <c r="AH168" s="100">
        <v>0</v>
      </c>
      <c r="AI168" s="101">
        <v>0</v>
      </c>
      <c r="AJ168" s="100">
        <v>0</v>
      </c>
      <c r="AK168" s="101">
        <v>0</v>
      </c>
      <c r="AL168" s="184">
        <v>0</v>
      </c>
      <c r="AM168" s="101">
        <v>0</v>
      </c>
    </row>
    <row r="169" spans="1:39" ht="12.75" hidden="1">
      <c r="A169" s="39"/>
      <c r="B169" s="2" t="s">
        <v>151</v>
      </c>
      <c r="C169" s="66" t="s">
        <v>148</v>
      </c>
      <c r="D169" s="175" t="s">
        <v>241</v>
      </c>
      <c r="E169" s="176">
        <v>0</v>
      </c>
      <c r="F169" s="175" t="s">
        <v>241</v>
      </c>
      <c r="G169" s="176">
        <v>0</v>
      </c>
      <c r="H169" s="175" t="s">
        <v>241</v>
      </c>
      <c r="I169" s="176">
        <v>0</v>
      </c>
      <c r="J169" s="175" t="s">
        <v>241</v>
      </c>
      <c r="K169" s="176">
        <v>0</v>
      </c>
      <c r="L169" s="175" t="s">
        <v>241</v>
      </c>
      <c r="M169" s="176">
        <v>0</v>
      </c>
      <c r="N169" s="175" t="s">
        <v>241</v>
      </c>
      <c r="O169" s="176">
        <v>0</v>
      </c>
      <c r="P169" s="178" t="s">
        <v>241</v>
      </c>
      <c r="Q169" s="80">
        <v>0</v>
      </c>
      <c r="R169" s="175" t="s">
        <v>241</v>
      </c>
      <c r="S169" s="176">
        <v>0</v>
      </c>
      <c r="T169" s="175" t="s">
        <v>241</v>
      </c>
      <c r="U169" s="176">
        <v>0</v>
      </c>
      <c r="V169" s="100">
        <v>0</v>
      </c>
      <c r="W169" s="101">
        <v>0</v>
      </c>
      <c r="X169" s="100">
        <v>0</v>
      </c>
      <c r="Y169" s="101">
        <v>0</v>
      </c>
      <c r="Z169" s="100">
        <v>0</v>
      </c>
      <c r="AA169" s="101">
        <v>0</v>
      </c>
      <c r="AB169" s="100">
        <v>0</v>
      </c>
      <c r="AC169" s="101">
        <v>0</v>
      </c>
      <c r="AD169" s="100">
        <v>0</v>
      </c>
      <c r="AE169" s="101">
        <v>0</v>
      </c>
      <c r="AF169" s="100">
        <v>0</v>
      </c>
      <c r="AG169" s="101">
        <v>0</v>
      </c>
      <c r="AH169" s="100">
        <v>0</v>
      </c>
      <c r="AI169" s="101">
        <v>0</v>
      </c>
      <c r="AJ169" s="100">
        <v>0</v>
      </c>
      <c r="AK169" s="101">
        <v>0</v>
      </c>
      <c r="AL169" s="184">
        <v>0</v>
      </c>
      <c r="AM169" s="101">
        <v>0</v>
      </c>
    </row>
    <row r="170" spans="1:39" ht="12.75" hidden="1">
      <c r="A170" s="38" t="s">
        <v>153</v>
      </c>
      <c r="B170" s="1" t="s">
        <v>154</v>
      </c>
      <c r="C170" s="65" t="s">
        <v>155</v>
      </c>
      <c r="D170" s="175" t="s">
        <v>241</v>
      </c>
      <c r="E170" s="176">
        <v>0</v>
      </c>
      <c r="F170" s="175" t="s">
        <v>241</v>
      </c>
      <c r="G170" s="176">
        <v>0</v>
      </c>
      <c r="H170" s="175" t="s">
        <v>241</v>
      </c>
      <c r="I170" s="176">
        <v>0</v>
      </c>
      <c r="J170" s="175" t="s">
        <v>241</v>
      </c>
      <c r="K170" s="176">
        <v>0</v>
      </c>
      <c r="L170" s="175" t="s">
        <v>241</v>
      </c>
      <c r="M170" s="176">
        <v>0</v>
      </c>
      <c r="N170" s="175" t="s">
        <v>241</v>
      </c>
      <c r="O170" s="176">
        <v>0</v>
      </c>
      <c r="P170" s="178" t="s">
        <v>241</v>
      </c>
      <c r="Q170" s="80">
        <v>0</v>
      </c>
      <c r="R170" s="175" t="s">
        <v>241</v>
      </c>
      <c r="S170" s="176">
        <v>0</v>
      </c>
      <c r="T170" s="175" t="s">
        <v>241</v>
      </c>
      <c r="U170" s="176">
        <v>0</v>
      </c>
      <c r="V170" s="100">
        <v>0</v>
      </c>
      <c r="W170" s="101">
        <v>0</v>
      </c>
      <c r="X170" s="100">
        <v>0</v>
      </c>
      <c r="Y170" s="101">
        <v>0</v>
      </c>
      <c r="Z170" s="100">
        <v>0</v>
      </c>
      <c r="AA170" s="101">
        <v>0</v>
      </c>
      <c r="AB170" s="100">
        <v>0</v>
      </c>
      <c r="AC170" s="101">
        <v>0</v>
      </c>
      <c r="AD170" s="100">
        <v>0</v>
      </c>
      <c r="AE170" s="101">
        <v>0</v>
      </c>
      <c r="AF170" s="100">
        <v>0</v>
      </c>
      <c r="AG170" s="101">
        <v>0</v>
      </c>
      <c r="AH170" s="100">
        <v>0</v>
      </c>
      <c r="AI170" s="101">
        <v>0</v>
      </c>
      <c r="AJ170" s="100">
        <v>0</v>
      </c>
      <c r="AK170" s="101">
        <v>0</v>
      </c>
      <c r="AL170" s="184">
        <v>0</v>
      </c>
      <c r="AM170" s="101">
        <v>0</v>
      </c>
    </row>
    <row r="171" spans="1:39" ht="12.75" hidden="1">
      <c r="A171" s="39"/>
      <c r="B171" s="2"/>
      <c r="C171" s="66" t="s">
        <v>148</v>
      </c>
      <c r="D171" s="175" t="s">
        <v>241</v>
      </c>
      <c r="E171" s="176">
        <v>0</v>
      </c>
      <c r="F171" s="175" t="s">
        <v>241</v>
      </c>
      <c r="G171" s="176">
        <v>0</v>
      </c>
      <c r="H171" s="175" t="s">
        <v>241</v>
      </c>
      <c r="I171" s="176">
        <v>0</v>
      </c>
      <c r="J171" s="175" t="s">
        <v>241</v>
      </c>
      <c r="K171" s="176">
        <v>0</v>
      </c>
      <c r="L171" s="175" t="s">
        <v>241</v>
      </c>
      <c r="M171" s="176">
        <v>0</v>
      </c>
      <c r="N171" s="175" t="s">
        <v>241</v>
      </c>
      <c r="O171" s="176">
        <v>0</v>
      </c>
      <c r="P171" s="178" t="s">
        <v>241</v>
      </c>
      <c r="Q171" s="80">
        <v>0</v>
      </c>
      <c r="R171" s="175" t="s">
        <v>241</v>
      </c>
      <c r="S171" s="176">
        <v>0</v>
      </c>
      <c r="T171" s="175" t="s">
        <v>241</v>
      </c>
      <c r="U171" s="176">
        <v>0</v>
      </c>
      <c r="V171" s="100">
        <v>0</v>
      </c>
      <c r="W171" s="101">
        <v>0</v>
      </c>
      <c r="X171" s="100">
        <v>0</v>
      </c>
      <c r="Y171" s="101">
        <v>0</v>
      </c>
      <c r="Z171" s="100">
        <v>0</v>
      </c>
      <c r="AA171" s="101">
        <v>0</v>
      </c>
      <c r="AB171" s="100">
        <v>0</v>
      </c>
      <c r="AC171" s="101">
        <v>0</v>
      </c>
      <c r="AD171" s="100">
        <v>0</v>
      </c>
      <c r="AE171" s="101">
        <v>0</v>
      </c>
      <c r="AF171" s="100">
        <v>0</v>
      </c>
      <c r="AG171" s="101">
        <v>0</v>
      </c>
      <c r="AH171" s="100">
        <v>0</v>
      </c>
      <c r="AI171" s="101">
        <v>0</v>
      </c>
      <c r="AJ171" s="100">
        <v>0</v>
      </c>
      <c r="AK171" s="101">
        <v>0</v>
      </c>
      <c r="AL171" s="184">
        <v>0</v>
      </c>
      <c r="AM171" s="101">
        <v>0</v>
      </c>
    </row>
    <row r="172" spans="1:39" ht="12.75" hidden="1">
      <c r="A172" s="38" t="s">
        <v>13</v>
      </c>
      <c r="B172" s="1" t="s">
        <v>156</v>
      </c>
      <c r="C172" s="65" t="s">
        <v>155</v>
      </c>
      <c r="D172" s="175" t="s">
        <v>241</v>
      </c>
      <c r="E172" s="176">
        <v>0</v>
      </c>
      <c r="F172" s="175" t="s">
        <v>241</v>
      </c>
      <c r="G172" s="176">
        <v>0</v>
      </c>
      <c r="H172" s="175" t="s">
        <v>241</v>
      </c>
      <c r="I172" s="176">
        <v>0</v>
      </c>
      <c r="J172" s="175" t="s">
        <v>241</v>
      </c>
      <c r="K172" s="176">
        <v>0</v>
      </c>
      <c r="L172" s="175" t="s">
        <v>241</v>
      </c>
      <c r="M172" s="176">
        <v>0</v>
      </c>
      <c r="N172" s="175" t="s">
        <v>241</v>
      </c>
      <c r="O172" s="176">
        <v>0</v>
      </c>
      <c r="P172" s="178" t="s">
        <v>241</v>
      </c>
      <c r="Q172" s="80">
        <v>0</v>
      </c>
      <c r="R172" s="175" t="s">
        <v>241</v>
      </c>
      <c r="S172" s="176">
        <v>0</v>
      </c>
      <c r="T172" s="175" t="s">
        <v>241</v>
      </c>
      <c r="U172" s="176">
        <v>0</v>
      </c>
      <c r="V172" s="100">
        <v>0</v>
      </c>
      <c r="W172" s="101">
        <v>0</v>
      </c>
      <c r="X172" s="100">
        <v>0</v>
      </c>
      <c r="Y172" s="101">
        <v>0</v>
      </c>
      <c r="Z172" s="100">
        <v>0</v>
      </c>
      <c r="AA172" s="101">
        <v>0</v>
      </c>
      <c r="AB172" s="100">
        <v>0</v>
      </c>
      <c r="AC172" s="101">
        <v>0</v>
      </c>
      <c r="AD172" s="100">
        <v>0</v>
      </c>
      <c r="AE172" s="101">
        <v>0</v>
      </c>
      <c r="AF172" s="100">
        <v>0</v>
      </c>
      <c r="AG172" s="101">
        <v>0</v>
      </c>
      <c r="AH172" s="100">
        <v>0</v>
      </c>
      <c r="AI172" s="101">
        <v>0</v>
      </c>
      <c r="AJ172" s="100">
        <v>0</v>
      </c>
      <c r="AK172" s="101">
        <v>0</v>
      </c>
      <c r="AL172" s="184">
        <v>0</v>
      </c>
      <c r="AM172" s="101">
        <v>0</v>
      </c>
    </row>
    <row r="173" spans="1:39" ht="12.75" hidden="1">
      <c r="A173" s="39"/>
      <c r="B173" s="2" t="s">
        <v>157</v>
      </c>
      <c r="C173" s="66" t="s">
        <v>148</v>
      </c>
      <c r="D173" s="175" t="s">
        <v>241</v>
      </c>
      <c r="E173" s="176">
        <v>0</v>
      </c>
      <c r="F173" s="175" t="s">
        <v>241</v>
      </c>
      <c r="G173" s="176">
        <v>0</v>
      </c>
      <c r="H173" s="175" t="s">
        <v>241</v>
      </c>
      <c r="I173" s="176">
        <v>0</v>
      </c>
      <c r="J173" s="175" t="s">
        <v>241</v>
      </c>
      <c r="K173" s="176">
        <v>0</v>
      </c>
      <c r="L173" s="175" t="s">
        <v>241</v>
      </c>
      <c r="M173" s="176">
        <v>0</v>
      </c>
      <c r="N173" s="175" t="s">
        <v>241</v>
      </c>
      <c r="O173" s="176">
        <v>0</v>
      </c>
      <c r="P173" s="178" t="s">
        <v>241</v>
      </c>
      <c r="Q173" s="80">
        <v>0</v>
      </c>
      <c r="R173" s="175" t="s">
        <v>241</v>
      </c>
      <c r="S173" s="176">
        <v>0</v>
      </c>
      <c r="T173" s="175" t="s">
        <v>241</v>
      </c>
      <c r="U173" s="176">
        <v>0</v>
      </c>
      <c r="V173" s="100">
        <v>0</v>
      </c>
      <c r="W173" s="101">
        <v>0</v>
      </c>
      <c r="X173" s="100">
        <v>0</v>
      </c>
      <c r="Y173" s="101">
        <v>0</v>
      </c>
      <c r="Z173" s="100">
        <v>0</v>
      </c>
      <c r="AA173" s="101">
        <v>0</v>
      </c>
      <c r="AB173" s="100">
        <v>0</v>
      </c>
      <c r="AC173" s="101">
        <v>0</v>
      </c>
      <c r="AD173" s="100">
        <v>0</v>
      </c>
      <c r="AE173" s="101">
        <v>0</v>
      </c>
      <c r="AF173" s="100">
        <v>0</v>
      </c>
      <c r="AG173" s="101">
        <v>0</v>
      </c>
      <c r="AH173" s="100">
        <v>0</v>
      </c>
      <c r="AI173" s="101">
        <v>0</v>
      </c>
      <c r="AJ173" s="100">
        <v>0</v>
      </c>
      <c r="AK173" s="101">
        <v>0</v>
      </c>
      <c r="AL173" s="184">
        <v>0</v>
      </c>
      <c r="AM173" s="101">
        <v>0</v>
      </c>
    </row>
    <row r="174" spans="1:39" ht="12.75" hidden="1">
      <c r="A174" s="38" t="s">
        <v>158</v>
      </c>
      <c r="B174" s="1" t="s">
        <v>206</v>
      </c>
      <c r="C174" s="65" t="s">
        <v>155</v>
      </c>
      <c r="D174" s="175" t="s">
        <v>241</v>
      </c>
      <c r="E174" s="176">
        <v>0</v>
      </c>
      <c r="F174" s="175" t="s">
        <v>241</v>
      </c>
      <c r="G174" s="176">
        <v>0</v>
      </c>
      <c r="H174" s="175" t="s">
        <v>241</v>
      </c>
      <c r="I174" s="176">
        <v>0</v>
      </c>
      <c r="J174" s="175" t="s">
        <v>241</v>
      </c>
      <c r="K174" s="176">
        <v>0</v>
      </c>
      <c r="L174" s="175" t="s">
        <v>241</v>
      </c>
      <c r="M174" s="176">
        <v>0</v>
      </c>
      <c r="N174" s="175" t="s">
        <v>241</v>
      </c>
      <c r="O174" s="176">
        <v>0</v>
      </c>
      <c r="P174" s="178" t="s">
        <v>241</v>
      </c>
      <c r="Q174" s="80">
        <v>0</v>
      </c>
      <c r="R174" s="175" t="s">
        <v>241</v>
      </c>
      <c r="S174" s="176">
        <v>0</v>
      </c>
      <c r="T174" s="175" t="s">
        <v>241</v>
      </c>
      <c r="U174" s="176">
        <v>0</v>
      </c>
      <c r="V174" s="100">
        <v>0</v>
      </c>
      <c r="W174" s="101">
        <v>0</v>
      </c>
      <c r="X174" s="100">
        <v>0</v>
      </c>
      <c r="Y174" s="101">
        <v>0</v>
      </c>
      <c r="Z174" s="100">
        <v>0</v>
      </c>
      <c r="AA174" s="101">
        <v>0</v>
      </c>
      <c r="AB174" s="100">
        <v>0</v>
      </c>
      <c r="AC174" s="101">
        <v>0</v>
      </c>
      <c r="AD174" s="100">
        <v>0</v>
      </c>
      <c r="AE174" s="101">
        <v>0</v>
      </c>
      <c r="AF174" s="100">
        <v>0</v>
      </c>
      <c r="AG174" s="101">
        <v>0</v>
      </c>
      <c r="AH174" s="100">
        <v>0</v>
      </c>
      <c r="AI174" s="101">
        <v>0</v>
      </c>
      <c r="AJ174" s="100">
        <v>0</v>
      </c>
      <c r="AK174" s="101">
        <v>0</v>
      </c>
      <c r="AL174" s="184">
        <v>0</v>
      </c>
      <c r="AM174" s="101">
        <v>0</v>
      </c>
    </row>
    <row r="175" spans="1:39" ht="12.75" hidden="1">
      <c r="A175" s="39"/>
      <c r="B175" s="2" t="s">
        <v>160</v>
      </c>
      <c r="C175" s="66" t="s">
        <v>148</v>
      </c>
      <c r="D175" s="175" t="s">
        <v>241</v>
      </c>
      <c r="E175" s="176">
        <v>0</v>
      </c>
      <c r="F175" s="175" t="s">
        <v>241</v>
      </c>
      <c r="G175" s="176">
        <v>0</v>
      </c>
      <c r="H175" s="175" t="s">
        <v>241</v>
      </c>
      <c r="I175" s="176">
        <v>0</v>
      </c>
      <c r="J175" s="175" t="s">
        <v>241</v>
      </c>
      <c r="K175" s="176">
        <v>0</v>
      </c>
      <c r="L175" s="175" t="s">
        <v>241</v>
      </c>
      <c r="M175" s="176">
        <v>0</v>
      </c>
      <c r="N175" s="175" t="s">
        <v>241</v>
      </c>
      <c r="O175" s="176">
        <v>0</v>
      </c>
      <c r="P175" s="178" t="s">
        <v>241</v>
      </c>
      <c r="Q175" s="80">
        <v>0</v>
      </c>
      <c r="R175" s="175" t="s">
        <v>241</v>
      </c>
      <c r="S175" s="176">
        <v>0</v>
      </c>
      <c r="T175" s="175" t="s">
        <v>241</v>
      </c>
      <c r="U175" s="176">
        <v>0</v>
      </c>
      <c r="V175" s="100">
        <v>0</v>
      </c>
      <c r="W175" s="101">
        <v>0</v>
      </c>
      <c r="X175" s="100">
        <v>0</v>
      </c>
      <c r="Y175" s="101">
        <v>0</v>
      </c>
      <c r="Z175" s="100">
        <v>0</v>
      </c>
      <c r="AA175" s="101">
        <v>0</v>
      </c>
      <c r="AB175" s="100">
        <v>0</v>
      </c>
      <c r="AC175" s="101">
        <v>0</v>
      </c>
      <c r="AD175" s="100">
        <v>0</v>
      </c>
      <c r="AE175" s="101">
        <v>0</v>
      </c>
      <c r="AF175" s="100">
        <v>0</v>
      </c>
      <c r="AG175" s="101">
        <v>0</v>
      </c>
      <c r="AH175" s="100">
        <v>0</v>
      </c>
      <c r="AI175" s="101">
        <v>0</v>
      </c>
      <c r="AJ175" s="100">
        <v>0</v>
      </c>
      <c r="AK175" s="101">
        <v>0</v>
      </c>
      <c r="AL175" s="184">
        <v>0</v>
      </c>
      <c r="AM175" s="101">
        <v>0</v>
      </c>
    </row>
    <row r="176" spans="1:39" ht="12.75" hidden="1">
      <c r="A176" s="38" t="s">
        <v>14</v>
      </c>
      <c r="B176" s="1" t="s">
        <v>161</v>
      </c>
      <c r="C176" s="65" t="s">
        <v>162</v>
      </c>
      <c r="D176" s="175" t="s">
        <v>241</v>
      </c>
      <c r="E176" s="176">
        <v>0</v>
      </c>
      <c r="F176" s="175" t="s">
        <v>241</v>
      </c>
      <c r="G176" s="176">
        <v>0</v>
      </c>
      <c r="H176" s="175" t="s">
        <v>241</v>
      </c>
      <c r="I176" s="176">
        <v>0</v>
      </c>
      <c r="J176" s="175" t="s">
        <v>241</v>
      </c>
      <c r="K176" s="176">
        <v>0</v>
      </c>
      <c r="L176" s="175" t="s">
        <v>241</v>
      </c>
      <c r="M176" s="176">
        <v>0</v>
      </c>
      <c r="N176" s="175" t="s">
        <v>241</v>
      </c>
      <c r="O176" s="176">
        <v>0</v>
      </c>
      <c r="P176" s="178" t="s">
        <v>241</v>
      </c>
      <c r="Q176" s="80">
        <v>0</v>
      </c>
      <c r="R176" s="175" t="s">
        <v>241</v>
      </c>
      <c r="S176" s="176">
        <v>0</v>
      </c>
      <c r="T176" s="175" t="s">
        <v>241</v>
      </c>
      <c r="U176" s="176">
        <v>0</v>
      </c>
      <c r="V176" s="100">
        <v>0</v>
      </c>
      <c r="W176" s="101">
        <v>0</v>
      </c>
      <c r="X176" s="100">
        <v>0</v>
      </c>
      <c r="Y176" s="101">
        <v>0</v>
      </c>
      <c r="Z176" s="100">
        <v>0</v>
      </c>
      <c r="AA176" s="101">
        <v>0</v>
      </c>
      <c r="AB176" s="100">
        <v>0</v>
      </c>
      <c r="AC176" s="101">
        <v>0</v>
      </c>
      <c r="AD176" s="100">
        <v>0</v>
      </c>
      <c r="AE176" s="101">
        <v>0</v>
      </c>
      <c r="AF176" s="100">
        <v>0</v>
      </c>
      <c r="AG176" s="101">
        <v>0</v>
      </c>
      <c r="AH176" s="100">
        <v>0</v>
      </c>
      <c r="AI176" s="101">
        <v>0</v>
      </c>
      <c r="AJ176" s="100">
        <v>0</v>
      </c>
      <c r="AK176" s="101">
        <v>0</v>
      </c>
      <c r="AL176" s="184">
        <v>0</v>
      </c>
      <c r="AM176" s="101">
        <v>0</v>
      </c>
    </row>
    <row r="177" spans="1:39" ht="12.75" hidden="1">
      <c r="A177" s="39"/>
      <c r="B177" s="2"/>
      <c r="C177" s="66" t="s">
        <v>148</v>
      </c>
      <c r="D177" s="175" t="s">
        <v>241</v>
      </c>
      <c r="E177" s="176">
        <v>0</v>
      </c>
      <c r="F177" s="175" t="s">
        <v>241</v>
      </c>
      <c r="G177" s="176">
        <v>0</v>
      </c>
      <c r="H177" s="175" t="s">
        <v>241</v>
      </c>
      <c r="I177" s="176">
        <v>0</v>
      </c>
      <c r="J177" s="175" t="s">
        <v>241</v>
      </c>
      <c r="K177" s="176">
        <v>0</v>
      </c>
      <c r="L177" s="175" t="s">
        <v>241</v>
      </c>
      <c r="M177" s="176">
        <v>0</v>
      </c>
      <c r="N177" s="175" t="s">
        <v>241</v>
      </c>
      <c r="O177" s="176">
        <v>0</v>
      </c>
      <c r="P177" s="178" t="s">
        <v>241</v>
      </c>
      <c r="Q177" s="80">
        <v>0</v>
      </c>
      <c r="R177" s="175" t="s">
        <v>241</v>
      </c>
      <c r="S177" s="176">
        <v>0</v>
      </c>
      <c r="T177" s="175" t="s">
        <v>241</v>
      </c>
      <c r="U177" s="176">
        <v>0</v>
      </c>
      <c r="V177" s="100">
        <v>0</v>
      </c>
      <c r="W177" s="101">
        <v>0</v>
      </c>
      <c r="X177" s="100">
        <v>0</v>
      </c>
      <c r="Y177" s="101">
        <v>0</v>
      </c>
      <c r="Z177" s="100">
        <v>0</v>
      </c>
      <c r="AA177" s="101">
        <v>0</v>
      </c>
      <c r="AB177" s="100">
        <v>0</v>
      </c>
      <c r="AC177" s="101">
        <v>0</v>
      </c>
      <c r="AD177" s="100">
        <v>0</v>
      </c>
      <c r="AE177" s="101">
        <v>0</v>
      </c>
      <c r="AF177" s="100">
        <v>0</v>
      </c>
      <c r="AG177" s="101">
        <v>0</v>
      </c>
      <c r="AH177" s="100">
        <v>0</v>
      </c>
      <c r="AI177" s="101">
        <v>0</v>
      </c>
      <c r="AJ177" s="100">
        <v>0</v>
      </c>
      <c r="AK177" s="101">
        <v>0</v>
      </c>
      <c r="AL177" s="184">
        <v>0</v>
      </c>
      <c r="AM177" s="101">
        <v>0</v>
      </c>
    </row>
    <row r="178" spans="1:39" ht="12.75" hidden="1">
      <c r="A178" s="38" t="s">
        <v>15</v>
      </c>
      <c r="B178" s="1" t="s">
        <v>163</v>
      </c>
      <c r="C178" s="65" t="s">
        <v>147</v>
      </c>
      <c r="D178" s="175" t="s">
        <v>241</v>
      </c>
      <c r="E178" s="176">
        <v>35</v>
      </c>
      <c r="F178" s="175" t="s">
        <v>241</v>
      </c>
      <c r="G178" s="176">
        <v>1082</v>
      </c>
      <c r="H178" s="175" t="s">
        <v>241</v>
      </c>
      <c r="I178" s="176">
        <v>1074</v>
      </c>
      <c r="J178" s="175" t="s">
        <v>241</v>
      </c>
      <c r="K178" s="176">
        <v>1935</v>
      </c>
      <c r="L178" s="175" t="s">
        <v>241</v>
      </c>
      <c r="M178" s="176">
        <v>0</v>
      </c>
      <c r="N178" s="175" t="s">
        <v>241</v>
      </c>
      <c r="O178" s="176">
        <v>0</v>
      </c>
      <c r="P178" s="178" t="s">
        <v>241</v>
      </c>
      <c r="Q178" s="80">
        <v>0</v>
      </c>
      <c r="R178" s="175" t="s">
        <v>241</v>
      </c>
      <c r="S178" s="176">
        <v>0</v>
      </c>
      <c r="T178" s="175" t="s">
        <v>241</v>
      </c>
      <c r="U178" s="176">
        <v>0</v>
      </c>
      <c r="V178" s="100">
        <v>0</v>
      </c>
      <c r="W178" s="101">
        <v>0</v>
      </c>
      <c r="X178" s="100">
        <v>0</v>
      </c>
      <c r="Y178" s="101">
        <v>40</v>
      </c>
      <c r="Z178" s="100">
        <v>0</v>
      </c>
      <c r="AA178" s="101">
        <v>0</v>
      </c>
      <c r="AB178" s="100">
        <v>0</v>
      </c>
      <c r="AC178" s="101">
        <v>0</v>
      </c>
      <c r="AD178" s="100">
        <v>0</v>
      </c>
      <c r="AE178" s="101">
        <v>0</v>
      </c>
      <c r="AF178" s="100">
        <v>0</v>
      </c>
      <c r="AG178" s="101">
        <v>0</v>
      </c>
      <c r="AH178" s="100">
        <v>0</v>
      </c>
      <c r="AI178" s="101">
        <v>0</v>
      </c>
      <c r="AJ178" s="100">
        <v>0</v>
      </c>
      <c r="AK178" s="101">
        <v>25</v>
      </c>
      <c r="AL178" s="184">
        <v>0</v>
      </c>
      <c r="AM178" s="101">
        <v>65</v>
      </c>
    </row>
    <row r="179" spans="1:39" ht="12.75" hidden="1">
      <c r="A179" s="39"/>
      <c r="B179" s="2"/>
      <c r="C179" s="66" t="s">
        <v>148</v>
      </c>
      <c r="D179" s="175" t="s">
        <v>241</v>
      </c>
      <c r="E179" s="176">
        <v>2.138</v>
      </c>
      <c r="F179" s="175" t="s">
        <v>241</v>
      </c>
      <c r="G179" s="176">
        <v>77.63799999999999</v>
      </c>
      <c r="H179" s="175" t="s">
        <v>241</v>
      </c>
      <c r="I179" s="176">
        <v>77.488</v>
      </c>
      <c r="J179" s="175" t="s">
        <v>241</v>
      </c>
      <c r="K179" s="176">
        <v>153.769</v>
      </c>
      <c r="L179" s="175" t="s">
        <v>241</v>
      </c>
      <c r="M179" s="176">
        <v>0</v>
      </c>
      <c r="N179" s="175" t="s">
        <v>241</v>
      </c>
      <c r="O179" s="176">
        <v>0</v>
      </c>
      <c r="P179" s="178" t="s">
        <v>241</v>
      </c>
      <c r="Q179" s="80">
        <v>0</v>
      </c>
      <c r="R179" s="175" t="s">
        <v>241</v>
      </c>
      <c r="S179" s="176">
        <v>0</v>
      </c>
      <c r="T179" s="175" t="s">
        <v>241</v>
      </c>
      <c r="U179" s="176">
        <v>0</v>
      </c>
      <c r="V179" s="100">
        <v>0</v>
      </c>
      <c r="W179" s="101">
        <v>0</v>
      </c>
      <c r="X179" s="100">
        <v>0</v>
      </c>
      <c r="Y179" s="101">
        <v>3.101</v>
      </c>
      <c r="Z179" s="100">
        <v>0</v>
      </c>
      <c r="AA179" s="101">
        <v>0</v>
      </c>
      <c r="AB179" s="100">
        <v>0</v>
      </c>
      <c r="AC179" s="101">
        <v>0</v>
      </c>
      <c r="AD179" s="100">
        <v>0</v>
      </c>
      <c r="AE179" s="101">
        <v>0</v>
      </c>
      <c r="AF179" s="100">
        <v>0</v>
      </c>
      <c r="AG179" s="101">
        <v>0</v>
      </c>
      <c r="AH179" s="100">
        <v>0</v>
      </c>
      <c r="AI179" s="101">
        <v>0</v>
      </c>
      <c r="AJ179" s="100">
        <v>0</v>
      </c>
      <c r="AK179" s="101">
        <v>1.94</v>
      </c>
      <c r="AL179" s="184">
        <v>0</v>
      </c>
      <c r="AM179" s="101">
        <v>5.034</v>
      </c>
    </row>
    <row r="180" spans="1:39" ht="12.75" hidden="1">
      <c r="A180" s="38" t="s">
        <v>16</v>
      </c>
      <c r="B180" s="1" t="s">
        <v>164</v>
      </c>
      <c r="C180" s="65" t="s">
        <v>147</v>
      </c>
      <c r="D180" s="175" t="s">
        <v>18</v>
      </c>
      <c r="E180" s="176">
        <v>18</v>
      </c>
      <c r="F180" s="175" t="s">
        <v>227</v>
      </c>
      <c r="G180" s="176">
        <v>35</v>
      </c>
      <c r="H180" s="175" t="s">
        <v>378</v>
      </c>
      <c r="I180" s="176">
        <v>65</v>
      </c>
      <c r="J180" s="175" t="s">
        <v>238</v>
      </c>
      <c r="K180" s="176">
        <v>47</v>
      </c>
      <c r="L180" s="175" t="s">
        <v>185</v>
      </c>
      <c r="M180" s="176">
        <v>12</v>
      </c>
      <c r="N180" s="175" t="s">
        <v>241</v>
      </c>
      <c r="O180" s="83">
        <v>15.5</v>
      </c>
      <c r="P180" s="178" t="s">
        <v>15</v>
      </c>
      <c r="Q180" s="98">
        <v>4</v>
      </c>
      <c r="R180" s="175" t="s">
        <v>16</v>
      </c>
      <c r="S180" s="176">
        <v>10</v>
      </c>
      <c r="T180" s="175" t="s">
        <v>16</v>
      </c>
      <c r="U180" s="176">
        <v>9</v>
      </c>
      <c r="V180" s="100">
        <v>8</v>
      </c>
      <c r="W180" s="101">
        <v>9</v>
      </c>
      <c r="X180" s="100">
        <v>10</v>
      </c>
      <c r="Y180" s="101">
        <v>2</v>
      </c>
      <c r="Z180" s="100">
        <v>10</v>
      </c>
      <c r="AA180" s="101">
        <v>17</v>
      </c>
      <c r="AB180" s="100">
        <v>5</v>
      </c>
      <c r="AC180" s="101">
        <v>12</v>
      </c>
      <c r="AD180" s="100">
        <v>5</v>
      </c>
      <c r="AE180" s="101">
        <v>7</v>
      </c>
      <c r="AF180" s="100">
        <v>5</v>
      </c>
      <c r="AG180" s="101">
        <v>5</v>
      </c>
      <c r="AH180" s="100">
        <v>5</v>
      </c>
      <c r="AI180" s="101">
        <v>8</v>
      </c>
      <c r="AJ180" s="175" t="s">
        <v>361</v>
      </c>
      <c r="AK180" s="176">
        <v>62</v>
      </c>
      <c r="AL180" s="184">
        <v>80</v>
      </c>
      <c r="AM180" s="101">
        <v>46</v>
      </c>
    </row>
    <row r="181" spans="1:39" ht="12.75" hidden="1">
      <c r="A181" s="39"/>
      <c r="B181" s="2"/>
      <c r="C181" s="66" t="s">
        <v>148</v>
      </c>
      <c r="D181" s="175" t="s">
        <v>373</v>
      </c>
      <c r="E181" s="176">
        <v>2.4370000000000003</v>
      </c>
      <c r="F181" s="175" t="s">
        <v>267</v>
      </c>
      <c r="G181" s="176">
        <v>4.628</v>
      </c>
      <c r="H181" s="175" t="s">
        <v>259</v>
      </c>
      <c r="I181" s="176">
        <v>8.63</v>
      </c>
      <c r="J181" s="175" t="s">
        <v>301</v>
      </c>
      <c r="K181" s="176">
        <v>6.381</v>
      </c>
      <c r="L181" s="175" t="s">
        <v>370</v>
      </c>
      <c r="M181" s="176">
        <v>1.52</v>
      </c>
      <c r="N181" s="175" t="s">
        <v>241</v>
      </c>
      <c r="O181" s="176">
        <v>2.119</v>
      </c>
      <c r="P181" s="178" t="s">
        <v>374</v>
      </c>
      <c r="Q181" s="82">
        <v>0.51</v>
      </c>
      <c r="R181" s="175" t="s">
        <v>375</v>
      </c>
      <c r="S181" s="176">
        <v>1.022</v>
      </c>
      <c r="T181" s="175" t="s">
        <v>375</v>
      </c>
      <c r="U181" s="176">
        <v>1.149</v>
      </c>
      <c r="V181" s="175" t="s">
        <v>376</v>
      </c>
      <c r="W181" s="176">
        <v>1.149</v>
      </c>
      <c r="X181" s="175" t="s">
        <v>373</v>
      </c>
      <c r="Y181" s="176">
        <v>0.26</v>
      </c>
      <c r="Z181" s="175" t="s">
        <v>373</v>
      </c>
      <c r="AA181" s="176">
        <v>2.171</v>
      </c>
      <c r="AB181" s="175" t="s">
        <v>374</v>
      </c>
      <c r="AC181" s="176">
        <v>1.655</v>
      </c>
      <c r="AD181" s="175" t="s">
        <v>374</v>
      </c>
      <c r="AE181" s="176">
        <v>0.892</v>
      </c>
      <c r="AF181" s="95">
        <v>0.45</v>
      </c>
      <c r="AG181" s="82">
        <v>0.64</v>
      </c>
      <c r="AH181" s="175" t="s">
        <v>374</v>
      </c>
      <c r="AI181" s="176">
        <v>1.022</v>
      </c>
      <c r="AJ181" s="175" t="s">
        <v>377</v>
      </c>
      <c r="AK181" s="176">
        <v>8.138</v>
      </c>
      <c r="AL181" s="178" t="s">
        <v>377</v>
      </c>
      <c r="AM181" s="176">
        <v>6.15</v>
      </c>
    </row>
    <row r="182" spans="1:39" ht="12.75" hidden="1">
      <c r="A182" s="38" t="s">
        <v>17</v>
      </c>
      <c r="B182" s="1" t="s">
        <v>165</v>
      </c>
      <c r="C182" s="65" t="s">
        <v>162</v>
      </c>
      <c r="D182" s="175" t="s">
        <v>241</v>
      </c>
      <c r="E182" s="176">
        <v>0</v>
      </c>
      <c r="F182" s="175" t="s">
        <v>241</v>
      </c>
      <c r="G182" s="176">
        <v>0</v>
      </c>
      <c r="H182" s="175" t="s">
        <v>241</v>
      </c>
      <c r="I182" s="176">
        <v>0</v>
      </c>
      <c r="J182" s="175" t="s">
        <v>241</v>
      </c>
      <c r="K182" s="176">
        <v>0</v>
      </c>
      <c r="L182" s="175" t="s">
        <v>241</v>
      </c>
      <c r="M182" s="176">
        <v>0</v>
      </c>
      <c r="N182" s="175" t="s">
        <v>8</v>
      </c>
      <c r="O182" s="176">
        <v>2</v>
      </c>
      <c r="P182" s="178" t="s">
        <v>14</v>
      </c>
      <c r="Q182" s="80">
        <v>2</v>
      </c>
      <c r="R182" s="175" t="s">
        <v>14</v>
      </c>
      <c r="S182" s="176">
        <v>3</v>
      </c>
      <c r="T182" s="175" t="s">
        <v>14</v>
      </c>
      <c r="U182" s="176">
        <v>0</v>
      </c>
      <c r="V182" s="100">
        <v>4</v>
      </c>
      <c r="W182" s="101">
        <v>0</v>
      </c>
      <c r="X182" s="100">
        <v>4</v>
      </c>
      <c r="Y182" s="101">
        <v>5</v>
      </c>
      <c r="Z182" s="175" t="s">
        <v>14</v>
      </c>
      <c r="AA182" s="176">
        <v>2</v>
      </c>
      <c r="AB182" s="100">
        <v>3</v>
      </c>
      <c r="AC182" s="101">
        <v>27</v>
      </c>
      <c r="AD182" s="100">
        <v>3</v>
      </c>
      <c r="AE182" s="101">
        <v>3</v>
      </c>
      <c r="AF182" s="100">
        <v>3</v>
      </c>
      <c r="AG182" s="101">
        <v>6</v>
      </c>
      <c r="AH182" s="100">
        <v>3</v>
      </c>
      <c r="AI182" s="101">
        <v>8</v>
      </c>
      <c r="AJ182" s="175" t="s">
        <v>241</v>
      </c>
      <c r="AK182" s="176">
        <v>0</v>
      </c>
      <c r="AL182" s="184">
        <v>0</v>
      </c>
      <c r="AM182" s="101">
        <v>0</v>
      </c>
    </row>
    <row r="183" spans="1:41" ht="12.75" hidden="1">
      <c r="A183" s="39"/>
      <c r="B183" s="2"/>
      <c r="C183" s="66" t="s">
        <v>148</v>
      </c>
      <c r="D183" s="175" t="s">
        <v>241</v>
      </c>
      <c r="E183" s="176">
        <v>0</v>
      </c>
      <c r="F183" s="175" t="s">
        <v>241</v>
      </c>
      <c r="G183" s="176">
        <v>0</v>
      </c>
      <c r="H183" s="175" t="s">
        <v>241</v>
      </c>
      <c r="I183" s="176">
        <v>0</v>
      </c>
      <c r="J183" s="175" t="s">
        <v>241</v>
      </c>
      <c r="K183" s="176">
        <v>0</v>
      </c>
      <c r="L183" s="175" t="s">
        <v>241</v>
      </c>
      <c r="M183" s="176">
        <v>0</v>
      </c>
      <c r="N183" s="175" t="s">
        <v>255</v>
      </c>
      <c r="O183" s="176">
        <v>0.499</v>
      </c>
      <c r="P183" s="178" t="s">
        <v>256</v>
      </c>
      <c r="Q183" s="82">
        <v>0.583</v>
      </c>
      <c r="R183" s="175" t="s">
        <v>256</v>
      </c>
      <c r="S183" s="176">
        <v>0.874</v>
      </c>
      <c r="T183" s="175" t="s">
        <v>256</v>
      </c>
      <c r="U183" s="176">
        <v>0</v>
      </c>
      <c r="V183" s="175" t="s">
        <v>256</v>
      </c>
      <c r="W183" s="176">
        <v>0</v>
      </c>
      <c r="X183" s="175" t="s">
        <v>256</v>
      </c>
      <c r="Y183" s="176">
        <v>1.3739999999999999</v>
      </c>
      <c r="Z183" s="175" t="s">
        <v>256</v>
      </c>
      <c r="AA183" s="176">
        <v>0.499</v>
      </c>
      <c r="AB183" s="175" t="s">
        <v>257</v>
      </c>
      <c r="AC183" s="176">
        <v>54.159</v>
      </c>
      <c r="AD183" s="175" t="s">
        <v>257</v>
      </c>
      <c r="AE183" s="176">
        <v>0.874</v>
      </c>
      <c r="AF183" s="95">
        <v>0.99</v>
      </c>
      <c r="AG183" s="176">
        <v>2.04</v>
      </c>
      <c r="AH183" s="175" t="s">
        <v>257</v>
      </c>
      <c r="AI183" s="176">
        <v>3.2030000000000003</v>
      </c>
      <c r="AJ183" s="175" t="s">
        <v>241</v>
      </c>
      <c r="AK183" s="176">
        <v>0</v>
      </c>
      <c r="AL183" s="178" t="s">
        <v>241</v>
      </c>
      <c r="AM183" s="176">
        <v>0</v>
      </c>
      <c r="AN183" s="13"/>
      <c r="AO183" s="13"/>
    </row>
    <row r="184" spans="1:39" ht="12.75" hidden="1">
      <c r="A184" s="38" t="s">
        <v>18</v>
      </c>
      <c r="B184" s="1" t="s">
        <v>167</v>
      </c>
      <c r="C184" s="65" t="s">
        <v>208</v>
      </c>
      <c r="D184" s="175" t="s">
        <v>363</v>
      </c>
      <c r="E184" s="176">
        <v>2</v>
      </c>
      <c r="F184" s="175" t="s">
        <v>241</v>
      </c>
      <c r="G184" s="176">
        <v>0</v>
      </c>
      <c r="H184" s="175" t="s">
        <v>354</v>
      </c>
      <c r="I184" s="176">
        <v>36</v>
      </c>
      <c r="J184" s="175" t="s">
        <v>357</v>
      </c>
      <c r="K184" s="176">
        <v>36</v>
      </c>
      <c r="L184" s="175" t="s">
        <v>353</v>
      </c>
      <c r="M184" s="176">
        <v>11</v>
      </c>
      <c r="N184" s="175" t="s">
        <v>241</v>
      </c>
      <c r="O184" s="176">
        <v>0</v>
      </c>
      <c r="P184" s="178" t="s">
        <v>8</v>
      </c>
      <c r="Q184" s="80">
        <v>0</v>
      </c>
      <c r="R184" s="175" t="s">
        <v>369</v>
      </c>
      <c r="S184" s="176">
        <v>0</v>
      </c>
      <c r="T184" s="175" t="s">
        <v>368</v>
      </c>
      <c r="U184" s="176">
        <v>0</v>
      </c>
      <c r="V184" s="100">
        <v>3</v>
      </c>
      <c r="W184" s="101">
        <v>1</v>
      </c>
      <c r="X184" s="100">
        <v>2</v>
      </c>
      <c r="Y184" s="101">
        <v>0</v>
      </c>
      <c r="Z184" s="175" t="s">
        <v>8</v>
      </c>
      <c r="AA184" s="176">
        <v>0</v>
      </c>
      <c r="AB184" s="100">
        <v>6</v>
      </c>
      <c r="AC184" s="101">
        <v>0</v>
      </c>
      <c r="AD184" s="100" t="s">
        <v>355</v>
      </c>
      <c r="AE184" s="101">
        <v>0</v>
      </c>
      <c r="AF184" s="100">
        <v>4</v>
      </c>
      <c r="AG184" s="101">
        <v>0</v>
      </c>
      <c r="AH184" s="100">
        <v>4</v>
      </c>
      <c r="AI184" s="101">
        <v>0</v>
      </c>
      <c r="AJ184" s="175" t="s">
        <v>241</v>
      </c>
      <c r="AK184" s="176">
        <v>2</v>
      </c>
      <c r="AL184" s="184">
        <v>0</v>
      </c>
      <c r="AM184" s="101">
        <v>9</v>
      </c>
    </row>
    <row r="185" spans="1:39" ht="12.75" hidden="1">
      <c r="A185" s="39"/>
      <c r="B185" s="2"/>
      <c r="C185" s="66" t="s">
        <v>148</v>
      </c>
      <c r="D185" s="175" t="s">
        <v>367</v>
      </c>
      <c r="E185" s="176">
        <v>6.426</v>
      </c>
      <c r="F185" s="175" t="s">
        <v>241</v>
      </c>
      <c r="G185" s="176">
        <v>0</v>
      </c>
      <c r="H185" s="175" t="s">
        <v>267</v>
      </c>
      <c r="I185" s="176">
        <v>6.432</v>
      </c>
      <c r="J185" s="175" t="s">
        <v>366</v>
      </c>
      <c r="K185" s="176">
        <v>5.563000000000001</v>
      </c>
      <c r="L185" s="175" t="s">
        <v>306</v>
      </c>
      <c r="M185" s="176">
        <v>29.826</v>
      </c>
      <c r="N185" s="175" t="s">
        <v>241</v>
      </c>
      <c r="O185" s="176">
        <v>0</v>
      </c>
      <c r="P185" s="178" t="s">
        <v>230</v>
      </c>
      <c r="Q185" s="80">
        <v>0</v>
      </c>
      <c r="R185" s="175" t="s">
        <v>267</v>
      </c>
      <c r="S185" s="176">
        <v>0</v>
      </c>
      <c r="T185" s="175" t="s">
        <v>362</v>
      </c>
      <c r="U185" s="176">
        <v>0</v>
      </c>
      <c r="V185" s="175" t="s">
        <v>228</v>
      </c>
      <c r="W185" s="176">
        <v>0.355</v>
      </c>
      <c r="X185" s="175" t="s">
        <v>230</v>
      </c>
      <c r="Y185" s="176">
        <v>0</v>
      </c>
      <c r="Z185" s="175" t="s">
        <v>230</v>
      </c>
      <c r="AA185" s="176">
        <v>0</v>
      </c>
      <c r="AB185" s="175" t="s">
        <v>372</v>
      </c>
      <c r="AC185" s="176">
        <v>0</v>
      </c>
      <c r="AD185" s="175" t="s">
        <v>268</v>
      </c>
      <c r="AE185" s="176">
        <v>0</v>
      </c>
      <c r="AF185" s="95">
        <v>2</v>
      </c>
      <c r="AG185" s="176">
        <v>0</v>
      </c>
      <c r="AH185" s="175" t="s">
        <v>370</v>
      </c>
      <c r="AI185" s="176">
        <v>0</v>
      </c>
      <c r="AJ185" s="175" t="s">
        <v>241</v>
      </c>
      <c r="AK185" s="176">
        <v>0.3</v>
      </c>
      <c r="AL185" s="184">
        <v>0</v>
      </c>
      <c r="AM185" s="101">
        <v>1.637</v>
      </c>
    </row>
    <row r="186" spans="1:39" ht="12.75" hidden="1">
      <c r="A186" s="38" t="s">
        <v>19</v>
      </c>
      <c r="B186" s="1" t="s">
        <v>168</v>
      </c>
      <c r="C186" s="65" t="s">
        <v>162</v>
      </c>
      <c r="D186" s="175" t="s">
        <v>352</v>
      </c>
      <c r="E186" s="176">
        <v>8</v>
      </c>
      <c r="F186" s="175" t="s">
        <v>241</v>
      </c>
      <c r="G186" s="176">
        <v>7</v>
      </c>
      <c r="H186" s="175" t="s">
        <v>241</v>
      </c>
      <c r="I186" s="176">
        <v>26</v>
      </c>
      <c r="J186" s="175" t="s">
        <v>364</v>
      </c>
      <c r="K186" s="176">
        <v>5</v>
      </c>
      <c r="L186" s="175" t="s">
        <v>241</v>
      </c>
      <c r="M186" s="176">
        <v>6</v>
      </c>
      <c r="N186" s="175" t="s">
        <v>8</v>
      </c>
      <c r="O186" s="176">
        <v>3</v>
      </c>
      <c r="P186" s="178" t="s">
        <v>349</v>
      </c>
      <c r="Q186" s="80">
        <v>5</v>
      </c>
      <c r="R186" s="175" t="s">
        <v>350</v>
      </c>
      <c r="S186" s="176">
        <v>4</v>
      </c>
      <c r="T186" s="175" t="s">
        <v>351</v>
      </c>
      <c r="U186" s="176">
        <v>4</v>
      </c>
      <c r="V186" s="100" t="s">
        <v>351</v>
      </c>
      <c r="W186" s="101">
        <v>4</v>
      </c>
      <c r="X186" s="100" t="s">
        <v>351</v>
      </c>
      <c r="Y186" s="101">
        <v>2</v>
      </c>
      <c r="Z186" s="175" t="s">
        <v>351</v>
      </c>
      <c r="AA186" s="176">
        <v>4</v>
      </c>
      <c r="AB186" s="100" t="s">
        <v>351</v>
      </c>
      <c r="AC186" s="101">
        <v>7</v>
      </c>
      <c r="AD186" s="100">
        <v>0</v>
      </c>
      <c r="AE186" s="101">
        <v>6</v>
      </c>
      <c r="AF186" s="100">
        <v>0</v>
      </c>
      <c r="AG186" s="101">
        <v>6</v>
      </c>
      <c r="AH186" s="100" t="s">
        <v>351</v>
      </c>
      <c r="AI186" s="101">
        <v>6</v>
      </c>
      <c r="AJ186" s="175" t="s">
        <v>241</v>
      </c>
      <c r="AK186" s="176">
        <v>6</v>
      </c>
      <c r="AL186" s="178" t="s">
        <v>8</v>
      </c>
      <c r="AM186" s="176">
        <v>17</v>
      </c>
    </row>
    <row r="187" spans="1:39" ht="12.75" hidden="1">
      <c r="A187" s="39"/>
      <c r="B187" s="2"/>
      <c r="C187" s="66" t="s">
        <v>148</v>
      </c>
      <c r="D187" s="175" t="s">
        <v>392</v>
      </c>
      <c r="E187" s="176">
        <v>11.941</v>
      </c>
      <c r="F187" s="175" t="s">
        <v>241</v>
      </c>
      <c r="G187" s="176">
        <v>10.832999999999998</v>
      </c>
      <c r="H187" s="175" t="s">
        <v>241</v>
      </c>
      <c r="I187" s="82">
        <v>3.8630000000000004</v>
      </c>
      <c r="J187" s="175" t="s">
        <v>365</v>
      </c>
      <c r="K187" s="176">
        <v>11.34</v>
      </c>
      <c r="L187" s="175" t="s">
        <v>241</v>
      </c>
      <c r="M187" s="176">
        <v>8.278</v>
      </c>
      <c r="N187" s="175" t="s">
        <v>380</v>
      </c>
      <c r="O187" s="176">
        <v>0.293</v>
      </c>
      <c r="P187" s="178" t="s">
        <v>301</v>
      </c>
      <c r="Q187" s="82">
        <v>0.859</v>
      </c>
      <c r="R187" s="175" t="s">
        <v>282</v>
      </c>
      <c r="S187" s="176">
        <v>0.399</v>
      </c>
      <c r="T187" s="175" t="s">
        <v>282</v>
      </c>
      <c r="U187" s="176">
        <v>0.399</v>
      </c>
      <c r="V187" s="100">
        <v>15</v>
      </c>
      <c r="W187" s="101">
        <v>0.399</v>
      </c>
      <c r="X187" s="175" t="s">
        <v>282</v>
      </c>
      <c r="Y187" s="176">
        <v>1.178</v>
      </c>
      <c r="Z187" s="175" t="s">
        <v>282</v>
      </c>
      <c r="AA187" s="176">
        <v>0.399</v>
      </c>
      <c r="AB187" s="175" t="s">
        <v>282</v>
      </c>
      <c r="AC187" s="176">
        <v>0.9460000000000001</v>
      </c>
      <c r="AD187" s="100">
        <v>0</v>
      </c>
      <c r="AE187" s="101">
        <v>0.899</v>
      </c>
      <c r="AF187" s="100">
        <v>0</v>
      </c>
      <c r="AG187" s="101">
        <v>0.899</v>
      </c>
      <c r="AH187" s="175" t="s">
        <v>282</v>
      </c>
      <c r="AI187" s="176">
        <v>0.899</v>
      </c>
      <c r="AJ187" s="175" t="s">
        <v>241</v>
      </c>
      <c r="AK187" s="176">
        <v>2.1559999999999997</v>
      </c>
      <c r="AL187" s="178" t="s">
        <v>356</v>
      </c>
      <c r="AM187" s="176">
        <v>3.4130000000000003</v>
      </c>
    </row>
    <row r="188" spans="1:39" ht="25.5" hidden="1">
      <c r="A188" s="38" t="s">
        <v>20</v>
      </c>
      <c r="B188" s="1" t="s">
        <v>169</v>
      </c>
      <c r="C188" s="65" t="s">
        <v>162</v>
      </c>
      <c r="D188" s="175" t="s">
        <v>27</v>
      </c>
      <c r="E188" s="176">
        <v>0</v>
      </c>
      <c r="F188" s="175" t="s">
        <v>241</v>
      </c>
      <c r="G188" s="176">
        <v>0</v>
      </c>
      <c r="H188" s="175" t="s">
        <v>241</v>
      </c>
      <c r="I188" s="176">
        <v>0</v>
      </c>
      <c r="J188" s="175" t="s">
        <v>8</v>
      </c>
      <c r="K188" s="176">
        <v>2</v>
      </c>
      <c r="L188" s="175" t="s">
        <v>241</v>
      </c>
      <c r="M188" s="176">
        <v>0</v>
      </c>
      <c r="N188" s="175" t="s">
        <v>27</v>
      </c>
      <c r="O188" s="176">
        <v>1</v>
      </c>
      <c r="P188" s="178" t="s">
        <v>27</v>
      </c>
      <c r="Q188" s="80">
        <v>0</v>
      </c>
      <c r="R188" s="175" t="s">
        <v>241</v>
      </c>
      <c r="S188" s="176">
        <v>0</v>
      </c>
      <c r="T188" s="175" t="s">
        <v>9</v>
      </c>
      <c r="U188" s="176">
        <v>0</v>
      </c>
      <c r="V188" s="100">
        <v>1</v>
      </c>
      <c r="W188" s="101">
        <v>0</v>
      </c>
      <c r="X188" s="100">
        <v>2</v>
      </c>
      <c r="Y188" s="101">
        <v>0</v>
      </c>
      <c r="Z188" s="175" t="s">
        <v>241</v>
      </c>
      <c r="AA188" s="176">
        <v>0</v>
      </c>
      <c r="AB188" s="100">
        <v>3</v>
      </c>
      <c r="AC188" s="101">
        <v>3</v>
      </c>
      <c r="AD188" s="100" t="s">
        <v>328</v>
      </c>
      <c r="AE188" s="101" t="s">
        <v>328</v>
      </c>
      <c r="AF188" s="100">
        <v>0</v>
      </c>
      <c r="AG188" s="101">
        <v>0</v>
      </c>
      <c r="AH188" s="100">
        <v>0</v>
      </c>
      <c r="AI188" s="101">
        <v>0</v>
      </c>
      <c r="AJ188" s="175" t="s">
        <v>396</v>
      </c>
      <c r="AK188" s="176" t="s">
        <v>241</v>
      </c>
      <c r="AL188" s="185" t="s">
        <v>400</v>
      </c>
      <c r="AM188" s="101">
        <v>0</v>
      </c>
    </row>
    <row r="189" spans="1:39" ht="12.75" hidden="1">
      <c r="A189" s="39"/>
      <c r="B189" s="2"/>
      <c r="C189" s="66" t="s">
        <v>148</v>
      </c>
      <c r="D189" s="175" t="s">
        <v>391</v>
      </c>
      <c r="E189" s="176">
        <v>0</v>
      </c>
      <c r="F189" s="175" t="s">
        <v>241</v>
      </c>
      <c r="G189" s="176">
        <v>0</v>
      </c>
      <c r="H189" s="175" t="s">
        <v>241</v>
      </c>
      <c r="I189" s="176">
        <v>0</v>
      </c>
      <c r="J189" s="175" t="s">
        <v>379</v>
      </c>
      <c r="K189" s="176">
        <v>425.779</v>
      </c>
      <c r="L189" s="175" t="s">
        <v>241</v>
      </c>
      <c r="M189" s="176">
        <v>0</v>
      </c>
      <c r="N189" s="175" t="s">
        <v>381</v>
      </c>
      <c r="O189" s="176">
        <v>71.933</v>
      </c>
      <c r="P189" s="178" t="s">
        <v>381</v>
      </c>
      <c r="Q189" s="80">
        <v>0</v>
      </c>
      <c r="R189" s="175" t="s">
        <v>241</v>
      </c>
      <c r="S189" s="176">
        <v>0</v>
      </c>
      <c r="T189" s="175" t="s">
        <v>240</v>
      </c>
      <c r="U189" s="176">
        <v>0</v>
      </c>
      <c r="V189" s="175" t="s">
        <v>385</v>
      </c>
      <c r="W189" s="176">
        <v>0</v>
      </c>
      <c r="X189" s="175" t="s">
        <v>384</v>
      </c>
      <c r="Y189" s="176">
        <v>0</v>
      </c>
      <c r="Z189" s="175" t="s">
        <v>241</v>
      </c>
      <c r="AA189" s="176">
        <v>0</v>
      </c>
      <c r="AB189" s="175" t="s">
        <v>371</v>
      </c>
      <c r="AC189" s="176">
        <v>218.38600000000002</v>
      </c>
      <c r="AD189" s="100">
        <v>4.881</v>
      </c>
      <c r="AE189" s="101">
        <v>4.881</v>
      </c>
      <c r="AF189" s="100">
        <v>0</v>
      </c>
      <c r="AG189" s="101">
        <v>0</v>
      </c>
      <c r="AH189" s="100">
        <v>0</v>
      </c>
      <c r="AI189" s="101">
        <v>0</v>
      </c>
      <c r="AJ189" s="175" t="s">
        <v>397</v>
      </c>
      <c r="AK189" s="176">
        <v>28.785</v>
      </c>
      <c r="AL189" s="184">
        <v>93.564</v>
      </c>
      <c r="AM189" s="82">
        <v>124.77</v>
      </c>
    </row>
    <row r="190" spans="1:39" ht="12.75" hidden="1">
      <c r="A190" s="38" t="s">
        <v>21</v>
      </c>
      <c r="B190" s="1" t="s">
        <v>170</v>
      </c>
      <c r="C190" s="65" t="s">
        <v>162</v>
      </c>
      <c r="D190" s="175" t="s">
        <v>27</v>
      </c>
      <c r="E190" s="176">
        <v>0</v>
      </c>
      <c r="F190" s="175" t="s">
        <v>241</v>
      </c>
      <c r="G190" s="176">
        <v>0</v>
      </c>
      <c r="H190" s="175" t="s">
        <v>241</v>
      </c>
      <c r="I190" s="176">
        <v>0</v>
      </c>
      <c r="J190" s="175" t="s">
        <v>241</v>
      </c>
      <c r="K190" s="176">
        <v>0</v>
      </c>
      <c r="L190" s="175" t="s">
        <v>241</v>
      </c>
      <c r="M190" s="176">
        <v>0</v>
      </c>
      <c r="N190" s="175" t="s">
        <v>241</v>
      </c>
      <c r="O190" s="176">
        <v>0</v>
      </c>
      <c r="P190" s="178" t="s">
        <v>241</v>
      </c>
      <c r="Q190" s="80">
        <v>0</v>
      </c>
      <c r="R190" s="175" t="s">
        <v>241</v>
      </c>
      <c r="S190" s="176">
        <v>0</v>
      </c>
      <c r="T190" s="175" t="s">
        <v>241</v>
      </c>
      <c r="U190" s="176">
        <v>0</v>
      </c>
      <c r="V190" s="100">
        <v>0</v>
      </c>
      <c r="W190" s="101">
        <v>0</v>
      </c>
      <c r="X190" s="100">
        <v>0</v>
      </c>
      <c r="Y190" s="101">
        <v>0</v>
      </c>
      <c r="Z190" s="175" t="s">
        <v>241</v>
      </c>
      <c r="AA190" s="176">
        <v>0</v>
      </c>
      <c r="AB190" s="100">
        <v>0</v>
      </c>
      <c r="AC190" s="101">
        <v>1</v>
      </c>
      <c r="AD190" s="100">
        <v>0</v>
      </c>
      <c r="AE190" s="101">
        <v>1</v>
      </c>
      <c r="AF190" s="100">
        <v>0</v>
      </c>
      <c r="AG190" s="101">
        <v>0</v>
      </c>
      <c r="AH190" s="100">
        <v>0</v>
      </c>
      <c r="AI190" s="101">
        <v>0</v>
      </c>
      <c r="AJ190" s="175" t="s">
        <v>241</v>
      </c>
      <c r="AK190" s="176">
        <v>0</v>
      </c>
      <c r="AL190" s="184">
        <v>0</v>
      </c>
      <c r="AM190" s="101">
        <v>1</v>
      </c>
    </row>
    <row r="191" spans="1:39" ht="12.75" hidden="1">
      <c r="A191" s="39"/>
      <c r="B191" s="2" t="s">
        <v>171</v>
      </c>
      <c r="C191" s="66" t="s">
        <v>148</v>
      </c>
      <c r="D191" s="175" t="s">
        <v>258</v>
      </c>
      <c r="E191" s="176">
        <v>0</v>
      </c>
      <c r="F191" s="175" t="s">
        <v>241</v>
      </c>
      <c r="G191" s="176">
        <v>0</v>
      </c>
      <c r="H191" s="175" t="s">
        <v>241</v>
      </c>
      <c r="I191" s="176">
        <v>0</v>
      </c>
      <c r="J191" s="175" t="s">
        <v>241</v>
      </c>
      <c r="K191" s="176">
        <v>0</v>
      </c>
      <c r="L191" s="175" t="s">
        <v>241</v>
      </c>
      <c r="M191" s="176">
        <v>0</v>
      </c>
      <c r="N191" s="175" t="s">
        <v>241</v>
      </c>
      <c r="O191" s="176">
        <v>0</v>
      </c>
      <c r="P191" s="178" t="s">
        <v>241</v>
      </c>
      <c r="Q191" s="80">
        <v>0</v>
      </c>
      <c r="R191" s="175" t="s">
        <v>241</v>
      </c>
      <c r="S191" s="176">
        <v>0</v>
      </c>
      <c r="T191" s="175" t="s">
        <v>241</v>
      </c>
      <c r="U191" s="176">
        <v>0</v>
      </c>
      <c r="V191" s="100">
        <v>0</v>
      </c>
      <c r="W191" s="101">
        <v>0</v>
      </c>
      <c r="X191" s="100">
        <v>0</v>
      </c>
      <c r="Y191" s="101">
        <v>0</v>
      </c>
      <c r="Z191" s="175" t="s">
        <v>241</v>
      </c>
      <c r="AA191" s="176">
        <v>0</v>
      </c>
      <c r="AB191" s="100">
        <v>0</v>
      </c>
      <c r="AC191" s="101">
        <v>20.499</v>
      </c>
      <c r="AD191" s="100">
        <v>0</v>
      </c>
      <c r="AE191" s="101">
        <v>7.141</v>
      </c>
      <c r="AF191" s="100">
        <v>0</v>
      </c>
      <c r="AG191" s="101">
        <v>0</v>
      </c>
      <c r="AH191" s="100">
        <v>0</v>
      </c>
      <c r="AI191" s="101">
        <v>0</v>
      </c>
      <c r="AJ191" s="175" t="s">
        <v>241</v>
      </c>
      <c r="AK191" s="176">
        <v>0</v>
      </c>
      <c r="AL191" s="184">
        <v>0</v>
      </c>
      <c r="AM191" s="82">
        <v>30.11</v>
      </c>
    </row>
    <row r="192" spans="1:39" ht="12.75" hidden="1">
      <c r="A192" s="38" t="s">
        <v>22</v>
      </c>
      <c r="B192" s="1" t="s">
        <v>172</v>
      </c>
      <c r="C192" s="65" t="s">
        <v>147</v>
      </c>
      <c r="D192" s="175" t="s">
        <v>241</v>
      </c>
      <c r="E192" s="176">
        <v>0</v>
      </c>
      <c r="F192" s="175" t="s">
        <v>241</v>
      </c>
      <c r="G192" s="176">
        <v>0</v>
      </c>
      <c r="H192" s="175" t="s">
        <v>241</v>
      </c>
      <c r="I192" s="176">
        <v>0</v>
      </c>
      <c r="J192" s="175" t="s">
        <v>241</v>
      </c>
      <c r="K192" s="176">
        <v>0</v>
      </c>
      <c r="L192" s="175" t="s">
        <v>241</v>
      </c>
      <c r="M192" s="176">
        <v>0</v>
      </c>
      <c r="N192" s="175" t="s">
        <v>241</v>
      </c>
      <c r="O192" s="176">
        <v>0</v>
      </c>
      <c r="P192" s="178" t="s">
        <v>241</v>
      </c>
      <c r="Q192" s="80">
        <v>0</v>
      </c>
      <c r="R192" s="175" t="s">
        <v>241</v>
      </c>
      <c r="S192" s="176">
        <v>0</v>
      </c>
      <c r="T192" s="100">
        <v>0</v>
      </c>
      <c r="U192" s="101">
        <v>0</v>
      </c>
      <c r="V192" s="100">
        <v>0</v>
      </c>
      <c r="W192" s="101">
        <v>0</v>
      </c>
      <c r="X192" s="100">
        <v>0</v>
      </c>
      <c r="Y192" s="101">
        <v>0</v>
      </c>
      <c r="Z192" s="175" t="s">
        <v>241</v>
      </c>
      <c r="AA192" s="176">
        <v>0</v>
      </c>
      <c r="AB192" s="100">
        <v>0</v>
      </c>
      <c r="AC192" s="101">
        <v>0</v>
      </c>
      <c r="AD192" s="100">
        <v>0</v>
      </c>
      <c r="AE192" s="101">
        <v>0</v>
      </c>
      <c r="AF192" s="100">
        <v>0</v>
      </c>
      <c r="AG192" s="101">
        <v>0</v>
      </c>
      <c r="AH192" s="100">
        <v>0</v>
      </c>
      <c r="AI192" s="101">
        <v>0</v>
      </c>
      <c r="AJ192" s="175" t="s">
        <v>241</v>
      </c>
      <c r="AK192" s="176">
        <v>0</v>
      </c>
      <c r="AL192" s="184">
        <v>0</v>
      </c>
      <c r="AM192" s="101">
        <v>0</v>
      </c>
    </row>
    <row r="193" spans="1:39" ht="12.75" hidden="1">
      <c r="A193" s="39"/>
      <c r="B193" s="2"/>
      <c r="C193" s="66" t="s">
        <v>148</v>
      </c>
      <c r="D193" s="175" t="s">
        <v>241</v>
      </c>
      <c r="E193" s="176">
        <v>0</v>
      </c>
      <c r="F193" s="175" t="s">
        <v>241</v>
      </c>
      <c r="G193" s="176">
        <v>0</v>
      </c>
      <c r="H193" s="175" t="s">
        <v>241</v>
      </c>
      <c r="I193" s="176">
        <v>0</v>
      </c>
      <c r="J193" s="175" t="s">
        <v>241</v>
      </c>
      <c r="K193" s="176">
        <v>0</v>
      </c>
      <c r="L193" s="175" t="s">
        <v>241</v>
      </c>
      <c r="M193" s="176">
        <v>0</v>
      </c>
      <c r="N193" s="175" t="s">
        <v>241</v>
      </c>
      <c r="O193" s="176">
        <v>0</v>
      </c>
      <c r="P193" s="178" t="s">
        <v>241</v>
      </c>
      <c r="Q193" s="80">
        <v>0</v>
      </c>
      <c r="R193" s="175" t="s">
        <v>241</v>
      </c>
      <c r="S193" s="176">
        <v>0</v>
      </c>
      <c r="T193" s="100">
        <v>0</v>
      </c>
      <c r="U193" s="101">
        <v>0</v>
      </c>
      <c r="V193" s="100">
        <v>0</v>
      </c>
      <c r="W193" s="101">
        <v>0</v>
      </c>
      <c r="X193" s="100">
        <v>0</v>
      </c>
      <c r="Y193" s="101">
        <v>0</v>
      </c>
      <c r="Z193" s="175" t="s">
        <v>241</v>
      </c>
      <c r="AA193" s="176">
        <v>0</v>
      </c>
      <c r="AB193" s="100">
        <v>0</v>
      </c>
      <c r="AC193" s="101">
        <v>0</v>
      </c>
      <c r="AD193" s="100">
        <v>0</v>
      </c>
      <c r="AE193" s="101">
        <v>0</v>
      </c>
      <c r="AF193" s="100">
        <v>0</v>
      </c>
      <c r="AG193" s="101">
        <v>0</v>
      </c>
      <c r="AH193" s="100">
        <v>0</v>
      </c>
      <c r="AI193" s="101">
        <v>0</v>
      </c>
      <c r="AJ193" s="175" t="s">
        <v>241</v>
      </c>
      <c r="AK193" s="176">
        <v>0</v>
      </c>
      <c r="AL193" s="184">
        <v>0</v>
      </c>
      <c r="AM193" s="101">
        <v>0</v>
      </c>
    </row>
    <row r="194" spans="1:39" ht="12.75" hidden="1">
      <c r="A194" s="38" t="s">
        <v>23</v>
      </c>
      <c r="B194" s="1" t="s">
        <v>173</v>
      </c>
      <c r="C194" s="65" t="s">
        <v>5</v>
      </c>
      <c r="D194" s="175" t="s">
        <v>241</v>
      </c>
      <c r="E194" s="176">
        <v>4</v>
      </c>
      <c r="F194" s="175" t="s">
        <v>241</v>
      </c>
      <c r="G194" s="176">
        <v>0</v>
      </c>
      <c r="H194" s="175" t="s">
        <v>241</v>
      </c>
      <c r="I194" s="176">
        <v>0</v>
      </c>
      <c r="J194" s="175" t="s">
        <v>241</v>
      </c>
      <c r="K194" s="176">
        <v>0</v>
      </c>
      <c r="L194" s="175" t="s">
        <v>241</v>
      </c>
      <c r="M194" s="176">
        <v>0</v>
      </c>
      <c r="N194" s="175" t="s">
        <v>241</v>
      </c>
      <c r="O194" s="176">
        <v>15</v>
      </c>
      <c r="P194" s="178" t="s">
        <v>241</v>
      </c>
      <c r="Q194" s="98">
        <v>18</v>
      </c>
      <c r="R194" s="175" t="s">
        <v>241</v>
      </c>
      <c r="S194" s="176">
        <v>0</v>
      </c>
      <c r="T194" s="100">
        <v>0</v>
      </c>
      <c r="U194" s="101">
        <v>0</v>
      </c>
      <c r="V194" s="100">
        <v>0</v>
      </c>
      <c r="W194" s="101">
        <v>0</v>
      </c>
      <c r="X194" s="100">
        <v>0</v>
      </c>
      <c r="Y194" s="101">
        <v>0</v>
      </c>
      <c r="Z194" s="175" t="s">
        <v>241</v>
      </c>
      <c r="AA194" s="176">
        <v>0</v>
      </c>
      <c r="AB194" s="100">
        <v>0</v>
      </c>
      <c r="AC194" s="101">
        <v>11</v>
      </c>
      <c r="AD194" s="100">
        <v>0</v>
      </c>
      <c r="AE194" s="101">
        <v>5</v>
      </c>
      <c r="AF194" s="100">
        <v>0</v>
      </c>
      <c r="AG194" s="101">
        <v>5</v>
      </c>
      <c r="AH194" s="100">
        <v>0</v>
      </c>
      <c r="AI194" s="101">
        <v>15</v>
      </c>
      <c r="AJ194" s="175" t="s">
        <v>241</v>
      </c>
      <c r="AK194" s="176">
        <v>0</v>
      </c>
      <c r="AL194" s="184">
        <v>0</v>
      </c>
      <c r="AM194" s="101">
        <v>0</v>
      </c>
    </row>
    <row r="195" spans="1:39" ht="12.75" hidden="1">
      <c r="A195" s="39"/>
      <c r="B195" s="2"/>
      <c r="C195" s="66" t="s">
        <v>148</v>
      </c>
      <c r="D195" s="175" t="s">
        <v>241</v>
      </c>
      <c r="E195" s="176">
        <v>3.207</v>
      </c>
      <c r="F195" s="175" t="s">
        <v>241</v>
      </c>
      <c r="G195" s="176">
        <v>0</v>
      </c>
      <c r="H195" s="175" t="s">
        <v>241</v>
      </c>
      <c r="I195" s="176">
        <v>0</v>
      </c>
      <c r="J195" s="175" t="s">
        <v>241</v>
      </c>
      <c r="K195" s="176">
        <v>0</v>
      </c>
      <c r="L195" s="175" t="s">
        <v>241</v>
      </c>
      <c r="M195" s="176">
        <v>0</v>
      </c>
      <c r="N195" s="175" t="s">
        <v>241</v>
      </c>
      <c r="O195" s="176">
        <v>3.991</v>
      </c>
      <c r="P195" s="178" t="s">
        <v>241</v>
      </c>
      <c r="Q195" s="82">
        <v>4.781</v>
      </c>
      <c r="R195" s="175" t="s">
        <v>241</v>
      </c>
      <c r="S195" s="176">
        <v>0</v>
      </c>
      <c r="T195" s="100">
        <v>0</v>
      </c>
      <c r="U195" s="101">
        <v>0</v>
      </c>
      <c r="V195" s="100">
        <v>0</v>
      </c>
      <c r="W195" s="101">
        <v>0</v>
      </c>
      <c r="X195" s="100">
        <v>0</v>
      </c>
      <c r="Y195" s="101">
        <v>0</v>
      </c>
      <c r="Z195" s="175" t="s">
        <v>241</v>
      </c>
      <c r="AA195" s="176">
        <v>0</v>
      </c>
      <c r="AB195" s="100">
        <v>0</v>
      </c>
      <c r="AC195" s="101">
        <v>2.922</v>
      </c>
      <c r="AD195" s="100">
        <v>0</v>
      </c>
      <c r="AE195" s="101">
        <v>1.348</v>
      </c>
      <c r="AF195" s="100">
        <v>0</v>
      </c>
      <c r="AG195" s="101">
        <v>1.348</v>
      </c>
      <c r="AH195" s="100">
        <v>0</v>
      </c>
      <c r="AI195" s="101">
        <v>3.991</v>
      </c>
      <c r="AJ195" s="175" t="s">
        <v>241</v>
      </c>
      <c r="AK195" s="176">
        <v>0</v>
      </c>
      <c r="AL195" s="184">
        <v>0</v>
      </c>
      <c r="AM195" s="101">
        <v>0</v>
      </c>
    </row>
    <row r="196" spans="1:39" ht="12.75" hidden="1">
      <c r="A196" s="38" t="s">
        <v>24</v>
      </c>
      <c r="B196" s="1" t="s">
        <v>202</v>
      </c>
      <c r="C196" s="65" t="s">
        <v>162</v>
      </c>
      <c r="D196" s="175" t="s">
        <v>241</v>
      </c>
      <c r="E196" s="176">
        <v>0</v>
      </c>
      <c r="F196" s="175" t="s">
        <v>27</v>
      </c>
      <c r="G196" s="176">
        <v>0</v>
      </c>
      <c r="H196" s="175" t="s">
        <v>241</v>
      </c>
      <c r="I196" s="176">
        <v>0</v>
      </c>
      <c r="J196" s="175" t="s">
        <v>9</v>
      </c>
      <c r="K196" s="176">
        <v>1</v>
      </c>
      <c r="L196" s="175" t="s">
        <v>241</v>
      </c>
      <c r="M196" s="176">
        <v>0</v>
      </c>
      <c r="N196" s="175" t="s">
        <v>241</v>
      </c>
      <c r="O196" s="176">
        <v>0</v>
      </c>
      <c r="P196" s="178" t="s">
        <v>241</v>
      </c>
      <c r="Q196" s="80">
        <v>0</v>
      </c>
      <c r="R196" s="175" t="s">
        <v>241</v>
      </c>
      <c r="S196" s="176">
        <v>0</v>
      </c>
      <c r="T196" s="175" t="s">
        <v>241</v>
      </c>
      <c r="U196" s="176">
        <v>0</v>
      </c>
      <c r="V196" s="100">
        <v>0</v>
      </c>
      <c r="W196" s="101">
        <v>0</v>
      </c>
      <c r="X196" s="100">
        <v>0</v>
      </c>
      <c r="Y196" s="101">
        <v>0</v>
      </c>
      <c r="Z196" s="175" t="s">
        <v>241</v>
      </c>
      <c r="AA196" s="176">
        <v>0</v>
      </c>
      <c r="AB196" s="100">
        <v>0</v>
      </c>
      <c r="AC196" s="101">
        <v>0</v>
      </c>
      <c r="AD196" s="100">
        <v>0</v>
      </c>
      <c r="AE196" s="101">
        <v>0</v>
      </c>
      <c r="AF196" s="100">
        <v>0</v>
      </c>
      <c r="AG196" s="101">
        <v>0</v>
      </c>
      <c r="AH196" s="100">
        <v>0</v>
      </c>
      <c r="AI196" s="101">
        <v>0</v>
      </c>
      <c r="AJ196" s="175" t="s">
        <v>241</v>
      </c>
      <c r="AK196" s="176">
        <v>0</v>
      </c>
      <c r="AL196" s="184">
        <v>0</v>
      </c>
      <c r="AM196" s="101">
        <v>0</v>
      </c>
    </row>
    <row r="197" spans="1:39" ht="12.75" hidden="1">
      <c r="A197" s="39"/>
      <c r="B197" s="2" t="s">
        <v>175</v>
      </c>
      <c r="C197" s="66" t="s">
        <v>148</v>
      </c>
      <c r="D197" s="175" t="s">
        <v>241</v>
      </c>
      <c r="E197" s="176">
        <v>0</v>
      </c>
      <c r="F197" s="175" t="s">
        <v>306</v>
      </c>
      <c r="G197" s="176">
        <v>0</v>
      </c>
      <c r="H197" s="175" t="s">
        <v>241</v>
      </c>
      <c r="I197" s="176">
        <v>0</v>
      </c>
      <c r="J197" s="175" t="s">
        <v>273</v>
      </c>
      <c r="K197" s="176">
        <v>0.446</v>
      </c>
      <c r="L197" s="175" t="s">
        <v>241</v>
      </c>
      <c r="M197" s="176">
        <v>0</v>
      </c>
      <c r="N197" s="175" t="s">
        <v>241</v>
      </c>
      <c r="O197" s="176">
        <v>0</v>
      </c>
      <c r="P197" s="178" t="s">
        <v>241</v>
      </c>
      <c r="Q197" s="80">
        <v>0</v>
      </c>
      <c r="R197" s="175" t="s">
        <v>241</v>
      </c>
      <c r="S197" s="176">
        <v>0</v>
      </c>
      <c r="T197" s="175" t="s">
        <v>241</v>
      </c>
      <c r="U197" s="176">
        <v>0</v>
      </c>
      <c r="V197" s="100">
        <v>0</v>
      </c>
      <c r="W197" s="101">
        <v>0</v>
      </c>
      <c r="X197" s="100">
        <v>0</v>
      </c>
      <c r="Y197" s="101">
        <v>0</v>
      </c>
      <c r="Z197" s="175" t="s">
        <v>241</v>
      </c>
      <c r="AA197" s="176">
        <v>0</v>
      </c>
      <c r="AB197" s="100">
        <v>0</v>
      </c>
      <c r="AC197" s="101">
        <v>0</v>
      </c>
      <c r="AD197" s="100">
        <v>0</v>
      </c>
      <c r="AE197" s="101">
        <v>0</v>
      </c>
      <c r="AF197" s="100">
        <v>0</v>
      </c>
      <c r="AG197" s="101">
        <v>0</v>
      </c>
      <c r="AH197" s="100">
        <v>0</v>
      </c>
      <c r="AI197" s="101">
        <v>0</v>
      </c>
      <c r="AJ197" s="175" t="s">
        <v>241</v>
      </c>
      <c r="AK197" s="176">
        <v>0</v>
      </c>
      <c r="AL197" s="184">
        <v>0</v>
      </c>
      <c r="AM197" s="101">
        <v>0</v>
      </c>
    </row>
    <row r="198" spans="1:39" ht="12.75" hidden="1">
      <c r="A198" s="38" t="s">
        <v>33</v>
      </c>
      <c r="B198" s="1" t="s">
        <v>176</v>
      </c>
      <c r="C198" s="65" t="s">
        <v>177</v>
      </c>
      <c r="D198" s="175" t="s">
        <v>387</v>
      </c>
      <c r="E198" s="176">
        <v>0</v>
      </c>
      <c r="F198" s="175" t="s">
        <v>241</v>
      </c>
      <c r="G198" s="176">
        <v>0</v>
      </c>
      <c r="H198" s="175" t="s">
        <v>241</v>
      </c>
      <c r="I198" s="176">
        <v>0</v>
      </c>
      <c r="J198" s="175" t="s">
        <v>241</v>
      </c>
      <c r="K198" s="176">
        <v>0</v>
      </c>
      <c r="L198" s="175" t="s">
        <v>241</v>
      </c>
      <c r="M198" s="176">
        <v>0</v>
      </c>
      <c r="N198" s="175" t="s">
        <v>241</v>
      </c>
      <c r="O198" s="176">
        <v>0</v>
      </c>
      <c r="P198" s="178" t="s">
        <v>241</v>
      </c>
      <c r="Q198" s="80">
        <v>0</v>
      </c>
      <c r="R198" s="175" t="s">
        <v>241</v>
      </c>
      <c r="S198" s="176">
        <v>0</v>
      </c>
      <c r="T198" s="175" t="s">
        <v>241</v>
      </c>
      <c r="U198" s="176">
        <v>0</v>
      </c>
      <c r="V198" s="100">
        <v>0</v>
      </c>
      <c r="W198" s="101">
        <v>0</v>
      </c>
      <c r="X198" s="100">
        <v>0</v>
      </c>
      <c r="Y198" s="101">
        <v>0</v>
      </c>
      <c r="Z198" s="175" t="s">
        <v>220</v>
      </c>
      <c r="AA198" s="176">
        <v>33</v>
      </c>
      <c r="AB198" s="100">
        <v>0</v>
      </c>
      <c r="AC198" s="101">
        <v>0</v>
      </c>
      <c r="AD198" s="100">
        <v>0</v>
      </c>
      <c r="AE198" s="101">
        <v>0</v>
      </c>
      <c r="AF198" s="100">
        <v>0</v>
      </c>
      <c r="AG198" s="101">
        <v>0</v>
      </c>
      <c r="AH198" s="100">
        <v>0</v>
      </c>
      <c r="AI198" s="101">
        <v>0</v>
      </c>
      <c r="AJ198" s="175" t="s">
        <v>241</v>
      </c>
      <c r="AK198" s="176">
        <v>0</v>
      </c>
      <c r="AL198" s="184">
        <v>0</v>
      </c>
      <c r="AM198" s="101">
        <v>0</v>
      </c>
    </row>
    <row r="199" spans="1:39" ht="12.75" hidden="1">
      <c r="A199" s="39"/>
      <c r="B199" s="2"/>
      <c r="C199" s="66" t="s">
        <v>148</v>
      </c>
      <c r="D199" s="175" t="s">
        <v>388</v>
      </c>
      <c r="E199" s="176">
        <v>0</v>
      </c>
      <c r="F199" s="175" t="s">
        <v>241</v>
      </c>
      <c r="G199" s="176">
        <v>0</v>
      </c>
      <c r="H199" s="175" t="s">
        <v>241</v>
      </c>
      <c r="I199" s="176">
        <v>0</v>
      </c>
      <c r="J199" s="175" t="s">
        <v>241</v>
      </c>
      <c r="K199" s="176">
        <v>0</v>
      </c>
      <c r="L199" s="175" t="s">
        <v>241</v>
      </c>
      <c r="M199" s="176">
        <v>0</v>
      </c>
      <c r="N199" s="175" t="s">
        <v>241</v>
      </c>
      <c r="O199" s="176">
        <v>0</v>
      </c>
      <c r="P199" s="178" t="s">
        <v>241</v>
      </c>
      <c r="Q199" s="80">
        <v>0</v>
      </c>
      <c r="R199" s="175" t="s">
        <v>241</v>
      </c>
      <c r="S199" s="176">
        <v>0</v>
      </c>
      <c r="T199" s="175" t="s">
        <v>241</v>
      </c>
      <c r="U199" s="176">
        <v>0</v>
      </c>
      <c r="V199" s="100">
        <v>0</v>
      </c>
      <c r="W199" s="101">
        <v>0</v>
      </c>
      <c r="X199" s="100">
        <v>0</v>
      </c>
      <c r="Y199" s="101">
        <v>0</v>
      </c>
      <c r="Z199" s="175" t="s">
        <v>221</v>
      </c>
      <c r="AA199" s="176">
        <v>22.647</v>
      </c>
      <c r="AB199" s="100">
        <v>0</v>
      </c>
      <c r="AC199" s="101">
        <v>0</v>
      </c>
      <c r="AD199" s="100">
        <v>0</v>
      </c>
      <c r="AE199" s="101">
        <v>0</v>
      </c>
      <c r="AF199" s="100">
        <v>0</v>
      </c>
      <c r="AG199" s="101">
        <v>0</v>
      </c>
      <c r="AH199" s="100">
        <v>0</v>
      </c>
      <c r="AI199" s="101">
        <v>0</v>
      </c>
      <c r="AJ199" s="175" t="s">
        <v>241</v>
      </c>
      <c r="AK199" s="176">
        <v>0</v>
      </c>
      <c r="AL199" s="184">
        <v>0</v>
      </c>
      <c r="AM199" s="101">
        <v>0</v>
      </c>
    </row>
    <row r="200" spans="1:39" ht="12.75" hidden="1">
      <c r="A200" s="38" t="s">
        <v>178</v>
      </c>
      <c r="B200" s="1" t="s">
        <v>179</v>
      </c>
      <c r="C200" s="65" t="s">
        <v>177</v>
      </c>
      <c r="D200" s="175" t="s">
        <v>387</v>
      </c>
      <c r="E200" s="80">
        <v>2</v>
      </c>
      <c r="F200" s="175" t="s">
        <v>241</v>
      </c>
      <c r="G200" s="176">
        <v>0</v>
      </c>
      <c r="H200" s="175" t="s">
        <v>241</v>
      </c>
      <c r="I200" s="176">
        <v>0</v>
      </c>
      <c r="J200" s="175" t="s">
        <v>241</v>
      </c>
      <c r="K200" s="176">
        <v>2.5</v>
      </c>
      <c r="L200" s="175" t="s">
        <v>33</v>
      </c>
      <c r="M200" s="176">
        <v>0</v>
      </c>
      <c r="N200" s="175" t="s">
        <v>241</v>
      </c>
      <c r="O200" s="176">
        <v>0</v>
      </c>
      <c r="P200" s="178" t="s">
        <v>241</v>
      </c>
      <c r="Q200" s="80">
        <v>0</v>
      </c>
      <c r="R200" s="175" t="s">
        <v>241</v>
      </c>
      <c r="S200" s="176">
        <v>0</v>
      </c>
      <c r="T200" s="175" t="s">
        <v>241</v>
      </c>
      <c r="U200" s="176">
        <v>0.1</v>
      </c>
      <c r="V200" s="100">
        <v>0</v>
      </c>
      <c r="W200" s="101">
        <v>40</v>
      </c>
      <c r="X200" s="100">
        <v>0</v>
      </c>
      <c r="Y200" s="101">
        <v>0</v>
      </c>
      <c r="Z200" s="175" t="s">
        <v>241</v>
      </c>
      <c r="AA200" s="176">
        <v>0</v>
      </c>
      <c r="AB200" s="100">
        <v>0</v>
      </c>
      <c r="AC200" s="101">
        <v>2</v>
      </c>
      <c r="AD200" s="100">
        <v>0</v>
      </c>
      <c r="AE200" s="101">
        <v>0</v>
      </c>
      <c r="AF200" s="100">
        <v>0</v>
      </c>
      <c r="AG200" s="101">
        <v>3</v>
      </c>
      <c r="AH200" s="100">
        <v>0</v>
      </c>
      <c r="AI200" s="101">
        <v>0.1</v>
      </c>
      <c r="AJ200" s="175" t="s">
        <v>241</v>
      </c>
      <c r="AK200" s="176">
        <v>0</v>
      </c>
      <c r="AL200" s="184">
        <v>0</v>
      </c>
      <c r="AM200" s="101">
        <v>0</v>
      </c>
    </row>
    <row r="201" spans="1:39" ht="12.75" hidden="1">
      <c r="A201" s="39"/>
      <c r="B201" s="2"/>
      <c r="C201" s="66" t="s">
        <v>148</v>
      </c>
      <c r="D201" s="175" t="s">
        <v>388</v>
      </c>
      <c r="E201" s="176">
        <v>2.28</v>
      </c>
      <c r="F201" s="175" t="s">
        <v>241</v>
      </c>
      <c r="G201" s="176">
        <v>0</v>
      </c>
      <c r="H201" s="175" t="s">
        <v>241</v>
      </c>
      <c r="I201" s="176">
        <v>0</v>
      </c>
      <c r="J201" s="175" t="s">
        <v>241</v>
      </c>
      <c r="K201" s="176">
        <v>2.14</v>
      </c>
      <c r="L201" s="175" t="s">
        <v>233</v>
      </c>
      <c r="M201" s="176">
        <v>4.281</v>
      </c>
      <c r="N201" s="175" t="s">
        <v>241</v>
      </c>
      <c r="O201" s="176">
        <v>0</v>
      </c>
      <c r="P201" s="178" t="s">
        <v>241</v>
      </c>
      <c r="Q201" s="80">
        <v>0</v>
      </c>
      <c r="R201" s="175" t="s">
        <v>241</v>
      </c>
      <c r="S201" s="176">
        <v>0</v>
      </c>
      <c r="T201" s="175" t="s">
        <v>241</v>
      </c>
      <c r="U201" s="176">
        <v>8.635</v>
      </c>
      <c r="V201" s="100">
        <v>0</v>
      </c>
      <c r="W201" s="101">
        <v>36.457</v>
      </c>
      <c r="X201" s="100">
        <v>0</v>
      </c>
      <c r="Y201" s="101">
        <v>0</v>
      </c>
      <c r="Z201" s="175" t="s">
        <v>241</v>
      </c>
      <c r="AA201" s="176">
        <v>0</v>
      </c>
      <c r="AB201" s="100">
        <v>0</v>
      </c>
      <c r="AC201" s="101">
        <v>1.302</v>
      </c>
      <c r="AD201" s="100">
        <v>0</v>
      </c>
      <c r="AE201" s="101">
        <v>0</v>
      </c>
      <c r="AF201" s="100">
        <v>0</v>
      </c>
      <c r="AG201" s="101">
        <v>1.315</v>
      </c>
      <c r="AH201" s="100">
        <v>0</v>
      </c>
      <c r="AI201" s="101">
        <v>8.635</v>
      </c>
      <c r="AJ201" s="175" t="s">
        <v>241</v>
      </c>
      <c r="AK201" s="176">
        <v>0</v>
      </c>
      <c r="AL201" s="184">
        <v>0</v>
      </c>
      <c r="AM201" s="101">
        <v>0</v>
      </c>
    </row>
    <row r="202" spans="1:39" ht="12.75" hidden="1">
      <c r="A202" s="38" t="s">
        <v>181</v>
      </c>
      <c r="B202" s="1" t="s">
        <v>180</v>
      </c>
      <c r="C202" s="65" t="s">
        <v>177</v>
      </c>
      <c r="D202" s="175" t="s">
        <v>241</v>
      </c>
      <c r="E202" s="176">
        <v>28.7</v>
      </c>
      <c r="F202" s="175" t="s">
        <v>241</v>
      </c>
      <c r="G202" s="176">
        <v>15</v>
      </c>
      <c r="H202" s="175" t="s">
        <v>241</v>
      </c>
      <c r="I202" s="176">
        <v>9</v>
      </c>
      <c r="J202" s="175" t="s">
        <v>241</v>
      </c>
      <c r="K202" s="176">
        <v>16</v>
      </c>
      <c r="L202" s="175" t="s">
        <v>241</v>
      </c>
      <c r="M202" s="176">
        <v>14</v>
      </c>
      <c r="N202" s="175" t="s">
        <v>241</v>
      </c>
      <c r="O202" s="176">
        <v>3.3</v>
      </c>
      <c r="P202" s="178" t="s">
        <v>241</v>
      </c>
      <c r="Q202" s="98">
        <v>0.2</v>
      </c>
      <c r="R202" s="175" t="s">
        <v>241</v>
      </c>
      <c r="S202" s="176">
        <v>2.2</v>
      </c>
      <c r="T202" s="175" t="s">
        <v>241</v>
      </c>
      <c r="U202" s="176">
        <v>0</v>
      </c>
      <c r="V202" s="100">
        <v>0</v>
      </c>
      <c r="W202" s="101">
        <v>46</v>
      </c>
      <c r="X202" s="100">
        <v>0</v>
      </c>
      <c r="Y202" s="101">
        <v>0.5</v>
      </c>
      <c r="Z202" s="175" t="s">
        <v>241</v>
      </c>
      <c r="AA202" s="176">
        <v>29.8</v>
      </c>
      <c r="AB202" s="100">
        <v>0</v>
      </c>
      <c r="AC202" s="101">
        <v>0.2</v>
      </c>
      <c r="AD202" s="100">
        <v>0</v>
      </c>
      <c r="AE202" s="101">
        <v>0.2</v>
      </c>
      <c r="AF202" s="100">
        <v>0</v>
      </c>
      <c r="AG202" s="101">
        <v>7.7</v>
      </c>
      <c r="AH202" s="100">
        <v>0</v>
      </c>
      <c r="AI202" s="101">
        <v>0.7</v>
      </c>
      <c r="AJ202" s="175" t="s">
        <v>241</v>
      </c>
      <c r="AK202" s="176">
        <v>205</v>
      </c>
      <c r="AL202" s="184">
        <v>0</v>
      </c>
      <c r="AM202" s="101">
        <v>8</v>
      </c>
    </row>
    <row r="203" spans="1:39" ht="12.75" hidden="1">
      <c r="A203" s="39"/>
      <c r="B203" s="2"/>
      <c r="C203" s="66" t="s">
        <v>148</v>
      </c>
      <c r="D203" s="175" t="s">
        <v>241</v>
      </c>
      <c r="E203" s="176">
        <v>26.131999999999998</v>
      </c>
      <c r="F203" s="175" t="s">
        <v>241</v>
      </c>
      <c r="G203" s="176">
        <v>9.866</v>
      </c>
      <c r="H203" s="175" t="s">
        <v>241</v>
      </c>
      <c r="I203" s="176">
        <v>6.464</v>
      </c>
      <c r="J203" s="175" t="s">
        <v>241</v>
      </c>
      <c r="K203" s="176">
        <v>11.132</v>
      </c>
      <c r="L203" s="175" t="s">
        <v>241</v>
      </c>
      <c r="M203" s="176">
        <v>8.463000000000001</v>
      </c>
      <c r="N203" s="175" t="s">
        <v>241</v>
      </c>
      <c r="O203" s="176">
        <v>8.312000000000001</v>
      </c>
      <c r="P203" s="178" t="s">
        <v>241</v>
      </c>
      <c r="Q203" s="82">
        <v>6.069</v>
      </c>
      <c r="R203" s="175" t="s">
        <v>241</v>
      </c>
      <c r="S203" s="176">
        <v>7.186</v>
      </c>
      <c r="T203" s="175" t="s">
        <v>241</v>
      </c>
      <c r="U203" s="176">
        <v>0</v>
      </c>
      <c r="V203" s="100">
        <v>0</v>
      </c>
      <c r="W203" s="101">
        <v>11.748</v>
      </c>
      <c r="X203" s="100">
        <v>0</v>
      </c>
      <c r="Y203" s="101">
        <v>0.234</v>
      </c>
      <c r="Z203" s="175" t="s">
        <v>241</v>
      </c>
      <c r="AA203" s="176">
        <v>25.943</v>
      </c>
      <c r="AB203" s="100">
        <v>0</v>
      </c>
      <c r="AC203" s="101">
        <v>6.069</v>
      </c>
      <c r="AD203" s="100">
        <v>0</v>
      </c>
      <c r="AE203" s="101">
        <v>6.069</v>
      </c>
      <c r="AF203" s="100">
        <v>0</v>
      </c>
      <c r="AG203" s="101">
        <v>10.365</v>
      </c>
      <c r="AH203" s="100">
        <v>0</v>
      </c>
      <c r="AI203" s="101">
        <v>6.303</v>
      </c>
      <c r="AJ203" s="175" t="s">
        <v>241</v>
      </c>
      <c r="AK203" s="176">
        <v>25.241</v>
      </c>
      <c r="AL203" s="184">
        <v>0</v>
      </c>
      <c r="AM203" s="101">
        <v>0.529</v>
      </c>
    </row>
    <row r="204" spans="1:39" ht="12.75" hidden="1">
      <c r="A204" s="38" t="s">
        <v>183</v>
      </c>
      <c r="B204" s="1" t="s">
        <v>182</v>
      </c>
      <c r="C204" s="65" t="s">
        <v>177</v>
      </c>
      <c r="D204" s="175" t="s">
        <v>241</v>
      </c>
      <c r="E204" s="176">
        <v>9</v>
      </c>
      <c r="F204" s="175" t="s">
        <v>241</v>
      </c>
      <c r="G204" s="176">
        <v>0</v>
      </c>
      <c r="H204" s="175" t="s">
        <v>241</v>
      </c>
      <c r="I204" s="176">
        <v>0</v>
      </c>
      <c r="J204" s="175" t="s">
        <v>241</v>
      </c>
      <c r="K204" s="176">
        <v>6</v>
      </c>
      <c r="L204" s="175" t="s">
        <v>241</v>
      </c>
      <c r="M204" s="176">
        <v>4</v>
      </c>
      <c r="N204" s="175" t="s">
        <v>241</v>
      </c>
      <c r="O204" s="176">
        <v>1</v>
      </c>
      <c r="P204" s="178" t="s">
        <v>241</v>
      </c>
      <c r="Q204" s="80">
        <v>0</v>
      </c>
      <c r="R204" s="175" t="s">
        <v>241</v>
      </c>
      <c r="S204" s="176">
        <v>2</v>
      </c>
      <c r="T204" s="100">
        <v>0</v>
      </c>
      <c r="U204" s="101">
        <v>0</v>
      </c>
      <c r="V204" s="100">
        <v>0</v>
      </c>
      <c r="W204" s="101">
        <v>0</v>
      </c>
      <c r="X204" s="100">
        <v>0</v>
      </c>
      <c r="Y204" s="101">
        <v>0</v>
      </c>
      <c r="Z204" s="175" t="s">
        <v>241</v>
      </c>
      <c r="AA204" s="176">
        <v>0</v>
      </c>
      <c r="AB204" s="100">
        <v>0</v>
      </c>
      <c r="AC204" s="101">
        <v>3</v>
      </c>
      <c r="AD204" s="100">
        <v>0</v>
      </c>
      <c r="AE204" s="101">
        <v>0</v>
      </c>
      <c r="AF204" s="100">
        <v>0</v>
      </c>
      <c r="AG204" s="101">
        <v>1</v>
      </c>
      <c r="AH204" s="100">
        <v>0</v>
      </c>
      <c r="AI204" s="101">
        <v>0</v>
      </c>
      <c r="AJ204" s="175" t="s">
        <v>241</v>
      </c>
      <c r="AK204" s="176">
        <v>0</v>
      </c>
      <c r="AL204" s="184">
        <v>0</v>
      </c>
      <c r="AM204" s="101">
        <v>0</v>
      </c>
    </row>
    <row r="205" spans="1:39" ht="12.75" hidden="1">
      <c r="A205" s="39"/>
      <c r="B205" s="2"/>
      <c r="C205" s="66" t="s">
        <v>148</v>
      </c>
      <c r="D205" s="175" t="s">
        <v>241</v>
      </c>
      <c r="E205" s="176">
        <v>6.071</v>
      </c>
      <c r="F205" s="175" t="s">
        <v>241</v>
      </c>
      <c r="G205" s="176">
        <v>0</v>
      </c>
      <c r="H205" s="175" t="s">
        <v>241</v>
      </c>
      <c r="I205" s="176">
        <v>0</v>
      </c>
      <c r="J205" s="175" t="s">
        <v>241</v>
      </c>
      <c r="K205" s="176">
        <v>3.2960000000000003</v>
      </c>
      <c r="L205" s="175" t="s">
        <v>241</v>
      </c>
      <c r="M205" s="176">
        <v>2.9869999999999997</v>
      </c>
      <c r="N205" s="175" t="s">
        <v>241</v>
      </c>
      <c r="O205" s="176">
        <v>0.722</v>
      </c>
      <c r="P205" s="178" t="s">
        <v>241</v>
      </c>
      <c r="Q205" s="80">
        <v>0</v>
      </c>
      <c r="R205" s="175" t="s">
        <v>241</v>
      </c>
      <c r="S205" s="176">
        <v>1.397</v>
      </c>
      <c r="T205" s="100">
        <v>0</v>
      </c>
      <c r="U205" s="101">
        <v>0</v>
      </c>
      <c r="V205" s="100">
        <v>0</v>
      </c>
      <c r="W205" s="101">
        <v>0</v>
      </c>
      <c r="X205" s="100">
        <v>0</v>
      </c>
      <c r="Y205" s="101">
        <v>0</v>
      </c>
      <c r="Z205" s="175" t="s">
        <v>241</v>
      </c>
      <c r="AA205" s="176">
        <v>0</v>
      </c>
      <c r="AB205" s="100">
        <v>0</v>
      </c>
      <c r="AC205" s="101">
        <v>2.254</v>
      </c>
      <c r="AD205" s="100">
        <v>0</v>
      </c>
      <c r="AE205" s="101">
        <v>0</v>
      </c>
      <c r="AF205" s="100">
        <v>0</v>
      </c>
      <c r="AG205" s="101">
        <v>0.682</v>
      </c>
      <c r="AH205" s="100">
        <v>0</v>
      </c>
      <c r="AI205" s="101">
        <v>0</v>
      </c>
      <c r="AJ205" s="175" t="s">
        <v>241</v>
      </c>
      <c r="AK205" s="176">
        <v>0</v>
      </c>
      <c r="AL205" s="184">
        <v>0</v>
      </c>
      <c r="AM205" s="101">
        <v>0</v>
      </c>
    </row>
    <row r="206" spans="1:39" ht="12.75" hidden="1">
      <c r="A206" s="38" t="s">
        <v>184</v>
      </c>
      <c r="B206" s="1" t="s">
        <v>186</v>
      </c>
      <c r="C206" s="65" t="s">
        <v>162</v>
      </c>
      <c r="D206" s="175" t="s">
        <v>241</v>
      </c>
      <c r="E206" s="176">
        <v>0</v>
      </c>
      <c r="F206" s="175" t="s">
        <v>241</v>
      </c>
      <c r="G206" s="176">
        <v>0</v>
      </c>
      <c r="H206" s="175" t="s">
        <v>241</v>
      </c>
      <c r="I206" s="176">
        <v>0</v>
      </c>
      <c r="J206" s="175" t="s">
        <v>241</v>
      </c>
      <c r="K206" s="176">
        <v>0</v>
      </c>
      <c r="L206" s="175" t="s">
        <v>241</v>
      </c>
      <c r="M206" s="176">
        <v>2</v>
      </c>
      <c r="N206" s="175" t="s">
        <v>241</v>
      </c>
      <c r="O206" s="176">
        <v>0</v>
      </c>
      <c r="P206" s="178" t="s">
        <v>241</v>
      </c>
      <c r="Q206" s="80">
        <v>0</v>
      </c>
      <c r="R206" s="175" t="s">
        <v>241</v>
      </c>
      <c r="S206" s="176">
        <v>1</v>
      </c>
      <c r="T206" s="175" t="s">
        <v>241</v>
      </c>
      <c r="U206" s="176">
        <v>0</v>
      </c>
      <c r="V206" s="100">
        <v>0</v>
      </c>
      <c r="W206" s="101">
        <v>0</v>
      </c>
      <c r="X206" s="100">
        <v>0</v>
      </c>
      <c r="Y206" s="101">
        <v>0</v>
      </c>
      <c r="Z206" s="175" t="s">
        <v>241</v>
      </c>
      <c r="AA206" s="176">
        <v>0</v>
      </c>
      <c r="AB206" s="100">
        <v>0</v>
      </c>
      <c r="AC206" s="101">
        <v>0</v>
      </c>
      <c r="AD206" s="100">
        <v>0</v>
      </c>
      <c r="AE206" s="101">
        <v>0</v>
      </c>
      <c r="AF206" s="100">
        <v>0</v>
      </c>
      <c r="AG206" s="101">
        <v>0</v>
      </c>
      <c r="AH206" s="100">
        <v>0</v>
      </c>
      <c r="AI206" s="101">
        <v>0</v>
      </c>
      <c r="AJ206" s="175" t="s">
        <v>241</v>
      </c>
      <c r="AK206" s="176">
        <v>0</v>
      </c>
      <c r="AL206" s="184">
        <v>0</v>
      </c>
      <c r="AM206" s="101">
        <v>0</v>
      </c>
    </row>
    <row r="207" spans="1:39" ht="12.75" hidden="1">
      <c r="A207" s="39"/>
      <c r="B207" s="2"/>
      <c r="C207" s="66" t="s">
        <v>148</v>
      </c>
      <c r="D207" s="175" t="s">
        <v>241</v>
      </c>
      <c r="E207" s="176">
        <v>0</v>
      </c>
      <c r="F207" s="175" t="s">
        <v>241</v>
      </c>
      <c r="G207" s="176">
        <v>0</v>
      </c>
      <c r="H207" s="175" t="s">
        <v>241</v>
      </c>
      <c r="I207" s="176">
        <v>0</v>
      </c>
      <c r="J207" s="175" t="s">
        <v>241</v>
      </c>
      <c r="K207" s="176">
        <v>0</v>
      </c>
      <c r="L207" s="175" t="s">
        <v>241</v>
      </c>
      <c r="M207" s="176">
        <v>4.812</v>
      </c>
      <c r="N207" s="175" t="s">
        <v>241</v>
      </c>
      <c r="O207" s="176">
        <v>0</v>
      </c>
      <c r="P207" s="178" t="s">
        <v>241</v>
      </c>
      <c r="Q207" s="80">
        <v>0</v>
      </c>
      <c r="R207" s="175" t="s">
        <v>241</v>
      </c>
      <c r="S207" s="176">
        <v>4.148</v>
      </c>
      <c r="T207" s="175" t="s">
        <v>241</v>
      </c>
      <c r="U207" s="176">
        <v>0</v>
      </c>
      <c r="V207" s="100">
        <v>0</v>
      </c>
      <c r="W207" s="101">
        <v>0</v>
      </c>
      <c r="X207" s="100">
        <v>0</v>
      </c>
      <c r="Y207" s="101">
        <v>0</v>
      </c>
      <c r="Z207" s="175" t="s">
        <v>241</v>
      </c>
      <c r="AA207" s="176">
        <v>0</v>
      </c>
      <c r="AB207" s="100">
        <v>0</v>
      </c>
      <c r="AC207" s="101">
        <v>0</v>
      </c>
      <c r="AD207" s="100">
        <v>0</v>
      </c>
      <c r="AE207" s="101">
        <v>0</v>
      </c>
      <c r="AF207" s="100">
        <v>0</v>
      </c>
      <c r="AG207" s="101">
        <v>0</v>
      </c>
      <c r="AH207" s="100">
        <v>0</v>
      </c>
      <c r="AI207" s="101">
        <v>0</v>
      </c>
      <c r="AJ207" s="175" t="s">
        <v>241</v>
      </c>
      <c r="AK207" s="176">
        <v>0</v>
      </c>
      <c r="AL207" s="184">
        <v>0</v>
      </c>
      <c r="AM207" s="101">
        <v>0</v>
      </c>
    </row>
    <row r="208" spans="1:39" ht="12.75" hidden="1">
      <c r="A208" s="38" t="s">
        <v>185</v>
      </c>
      <c r="B208" s="1" t="s">
        <v>188</v>
      </c>
      <c r="C208" s="65" t="s">
        <v>162</v>
      </c>
      <c r="D208" s="175" t="s">
        <v>389</v>
      </c>
      <c r="E208" s="176">
        <v>31</v>
      </c>
      <c r="F208" s="175" t="s">
        <v>223</v>
      </c>
      <c r="G208" s="176">
        <v>63</v>
      </c>
      <c r="H208" s="175" t="s">
        <v>178</v>
      </c>
      <c r="I208" s="176">
        <v>55</v>
      </c>
      <c r="J208" s="175" t="s">
        <v>225</v>
      </c>
      <c r="K208" s="176">
        <v>32</v>
      </c>
      <c r="L208" s="175" t="s">
        <v>22</v>
      </c>
      <c r="M208" s="176">
        <v>16</v>
      </c>
      <c r="N208" s="175" t="s">
        <v>241</v>
      </c>
      <c r="O208" s="176">
        <v>4</v>
      </c>
      <c r="P208" s="178" t="s">
        <v>241</v>
      </c>
      <c r="Q208" s="98">
        <v>3</v>
      </c>
      <c r="R208" s="175" t="s">
        <v>241</v>
      </c>
      <c r="S208" s="176">
        <v>0</v>
      </c>
      <c r="T208" s="100">
        <v>0</v>
      </c>
      <c r="U208" s="101">
        <v>2</v>
      </c>
      <c r="V208" s="100">
        <v>0</v>
      </c>
      <c r="W208" s="101">
        <v>44</v>
      </c>
      <c r="X208" s="100">
        <v>0</v>
      </c>
      <c r="Y208" s="101">
        <v>7</v>
      </c>
      <c r="Z208" s="175" t="s">
        <v>218</v>
      </c>
      <c r="AA208" s="176">
        <v>41</v>
      </c>
      <c r="AB208" s="100">
        <v>0</v>
      </c>
      <c r="AC208" s="101">
        <v>2</v>
      </c>
      <c r="AD208" s="100">
        <v>0</v>
      </c>
      <c r="AE208" s="101">
        <v>0</v>
      </c>
      <c r="AF208" s="100">
        <v>0</v>
      </c>
      <c r="AG208" s="101">
        <v>2</v>
      </c>
      <c r="AH208" s="100">
        <v>0</v>
      </c>
      <c r="AI208" s="101">
        <v>0</v>
      </c>
      <c r="AJ208" s="175" t="s">
        <v>227</v>
      </c>
      <c r="AK208" s="176">
        <v>2</v>
      </c>
      <c r="AL208" s="184">
        <v>0</v>
      </c>
      <c r="AM208" s="101">
        <v>2</v>
      </c>
    </row>
    <row r="209" spans="1:39" ht="12.75" hidden="1">
      <c r="A209" s="39"/>
      <c r="B209" s="2"/>
      <c r="C209" s="66" t="s">
        <v>148</v>
      </c>
      <c r="D209" s="175" t="s">
        <v>390</v>
      </c>
      <c r="E209" s="176">
        <v>24.414</v>
      </c>
      <c r="F209" s="175" t="s">
        <v>224</v>
      </c>
      <c r="G209" s="176">
        <v>32.497</v>
      </c>
      <c r="H209" s="175" t="s">
        <v>222</v>
      </c>
      <c r="I209" s="176">
        <v>20.014000000000003</v>
      </c>
      <c r="J209" s="175" t="s">
        <v>226</v>
      </c>
      <c r="K209" s="176">
        <v>31.687</v>
      </c>
      <c r="L209" s="175" t="s">
        <v>232</v>
      </c>
      <c r="M209" s="176">
        <v>8.401</v>
      </c>
      <c r="N209" s="175" t="s">
        <v>241</v>
      </c>
      <c r="O209" s="176">
        <v>3.9459999999999997</v>
      </c>
      <c r="P209" s="178" t="s">
        <v>241</v>
      </c>
      <c r="Q209" s="82">
        <v>0.873</v>
      </c>
      <c r="R209" s="175" t="s">
        <v>241</v>
      </c>
      <c r="S209" s="176">
        <v>0</v>
      </c>
      <c r="T209" s="100">
        <v>0</v>
      </c>
      <c r="U209" s="101">
        <v>0.583</v>
      </c>
      <c r="V209" s="100">
        <v>0</v>
      </c>
      <c r="W209" s="101">
        <v>19.398999999999997</v>
      </c>
      <c r="X209" s="100">
        <v>0</v>
      </c>
      <c r="Y209" s="101">
        <v>13.953000000000001</v>
      </c>
      <c r="Z209" s="175" t="s">
        <v>219</v>
      </c>
      <c r="AA209" s="176">
        <v>13.6142</v>
      </c>
      <c r="AB209" s="100">
        <v>0</v>
      </c>
      <c r="AC209" s="101">
        <v>1.589</v>
      </c>
      <c r="AD209" s="100">
        <v>0</v>
      </c>
      <c r="AE209" s="101">
        <v>0</v>
      </c>
      <c r="AF209" s="100">
        <v>0</v>
      </c>
      <c r="AG209" s="101">
        <v>0.583</v>
      </c>
      <c r="AH209" s="100">
        <v>0</v>
      </c>
      <c r="AI209" s="101">
        <v>0</v>
      </c>
      <c r="AJ209" s="175" t="s">
        <v>253</v>
      </c>
      <c r="AK209" s="176">
        <v>0.677</v>
      </c>
      <c r="AL209" s="184">
        <v>0</v>
      </c>
      <c r="AM209" s="101">
        <v>0.542</v>
      </c>
    </row>
    <row r="210" spans="1:39" ht="12.75" hidden="1">
      <c r="A210" s="38" t="s">
        <v>187</v>
      </c>
      <c r="B210" s="1" t="s">
        <v>190</v>
      </c>
      <c r="C210" s="65" t="s">
        <v>177</v>
      </c>
      <c r="D210" s="175" t="s">
        <v>241</v>
      </c>
      <c r="E210" s="176">
        <v>8</v>
      </c>
      <c r="F210" s="175" t="s">
        <v>241</v>
      </c>
      <c r="G210" s="176">
        <v>33</v>
      </c>
      <c r="H210" s="175" t="s">
        <v>241</v>
      </c>
      <c r="I210" s="176">
        <v>6.5</v>
      </c>
      <c r="J210" s="175" t="s">
        <v>227</v>
      </c>
      <c r="K210" s="176">
        <v>56.5</v>
      </c>
      <c r="L210" s="175" t="s">
        <v>241</v>
      </c>
      <c r="M210" s="176">
        <v>69</v>
      </c>
      <c r="N210" s="175" t="s">
        <v>241</v>
      </c>
      <c r="O210" s="176">
        <v>0</v>
      </c>
      <c r="P210" s="178" t="s">
        <v>22</v>
      </c>
      <c r="Q210" s="98">
        <v>12</v>
      </c>
      <c r="R210" s="175" t="s">
        <v>22</v>
      </c>
      <c r="S210" s="176">
        <v>16</v>
      </c>
      <c r="T210" s="175" t="s">
        <v>22</v>
      </c>
      <c r="U210" s="176">
        <v>35</v>
      </c>
      <c r="V210" s="175" t="s">
        <v>22</v>
      </c>
      <c r="W210" s="176">
        <v>20</v>
      </c>
      <c r="X210" s="175" t="s">
        <v>22</v>
      </c>
      <c r="Y210" s="176">
        <v>31</v>
      </c>
      <c r="Z210" s="175" t="s">
        <v>22</v>
      </c>
      <c r="AA210" s="176">
        <v>12</v>
      </c>
      <c r="AB210" s="175" t="s">
        <v>22</v>
      </c>
      <c r="AC210" s="176">
        <v>27.5</v>
      </c>
      <c r="AD210" s="175" t="s">
        <v>22</v>
      </c>
      <c r="AE210" s="176">
        <v>21</v>
      </c>
      <c r="AF210" s="102">
        <v>12</v>
      </c>
      <c r="AG210" s="176">
        <v>10</v>
      </c>
      <c r="AH210" s="175" t="s">
        <v>22</v>
      </c>
      <c r="AI210" s="176">
        <v>20</v>
      </c>
      <c r="AJ210" s="175" t="s">
        <v>185</v>
      </c>
      <c r="AK210" s="176">
        <v>10</v>
      </c>
      <c r="AL210" s="184">
        <v>30</v>
      </c>
      <c r="AM210" s="101">
        <v>56</v>
      </c>
    </row>
    <row r="211" spans="1:39" ht="12.75" hidden="1">
      <c r="A211" s="39"/>
      <c r="B211" s="2"/>
      <c r="C211" s="66" t="s">
        <v>148</v>
      </c>
      <c r="D211" s="175" t="s">
        <v>241</v>
      </c>
      <c r="E211" s="82">
        <v>1.03</v>
      </c>
      <c r="F211" s="175" t="s">
        <v>241</v>
      </c>
      <c r="G211" s="176">
        <v>4.242</v>
      </c>
      <c r="H211" s="175" t="s">
        <v>241</v>
      </c>
      <c r="I211" s="82">
        <v>0.865</v>
      </c>
      <c r="J211" s="175" t="s">
        <v>229</v>
      </c>
      <c r="K211" s="176">
        <v>9.408</v>
      </c>
      <c r="L211" s="175" t="s">
        <v>241</v>
      </c>
      <c r="M211" s="176">
        <v>8.984</v>
      </c>
      <c r="N211" s="175" t="s">
        <v>241</v>
      </c>
      <c r="O211" s="176">
        <v>0</v>
      </c>
      <c r="P211" s="178" t="s">
        <v>231</v>
      </c>
      <c r="Q211" s="82">
        <v>1.543</v>
      </c>
      <c r="R211" s="175" t="s">
        <v>231</v>
      </c>
      <c r="S211" s="176">
        <v>2.054</v>
      </c>
      <c r="T211" s="175" t="s">
        <v>231</v>
      </c>
      <c r="U211" s="176">
        <v>4.499</v>
      </c>
      <c r="V211" s="175" t="s">
        <v>231</v>
      </c>
      <c r="W211" s="176">
        <v>2.596</v>
      </c>
      <c r="X211" s="175" t="s">
        <v>231</v>
      </c>
      <c r="Y211" s="176">
        <v>3.9859999999999998</v>
      </c>
      <c r="Z211" s="175" t="s">
        <v>231</v>
      </c>
      <c r="AA211" s="176">
        <v>1.543</v>
      </c>
      <c r="AB211" s="175" t="s">
        <v>231</v>
      </c>
      <c r="AC211" s="176">
        <v>3.561</v>
      </c>
      <c r="AD211" s="175" t="s">
        <v>231</v>
      </c>
      <c r="AE211" s="176">
        <v>2.841</v>
      </c>
      <c r="AF211" s="102">
        <v>0.784</v>
      </c>
      <c r="AG211" s="176">
        <v>1.425</v>
      </c>
      <c r="AH211" s="175" t="s">
        <v>231</v>
      </c>
      <c r="AI211" s="176">
        <v>2.818</v>
      </c>
      <c r="AJ211" s="175" t="s">
        <v>297</v>
      </c>
      <c r="AK211" s="176">
        <v>1.443</v>
      </c>
      <c r="AL211" s="184">
        <v>13.367</v>
      </c>
      <c r="AM211" s="101">
        <v>16.038</v>
      </c>
    </row>
    <row r="212" spans="1:39" ht="12.75" hidden="1">
      <c r="A212" s="38" t="s">
        <v>189</v>
      </c>
      <c r="B212" s="1" t="s">
        <v>192</v>
      </c>
      <c r="C212" s="65" t="s">
        <v>162</v>
      </c>
      <c r="D212" s="175" t="s">
        <v>241</v>
      </c>
      <c r="E212" s="176">
        <v>18</v>
      </c>
      <c r="F212" s="175" t="s">
        <v>241</v>
      </c>
      <c r="G212" s="176">
        <v>16</v>
      </c>
      <c r="H212" s="175" t="s">
        <v>241</v>
      </c>
      <c r="I212" s="176">
        <v>28</v>
      </c>
      <c r="J212" s="175" t="s">
        <v>9</v>
      </c>
      <c r="K212" s="176">
        <v>69</v>
      </c>
      <c r="L212" s="175" t="s">
        <v>241</v>
      </c>
      <c r="M212" s="176">
        <v>11</v>
      </c>
      <c r="N212" s="175" t="s">
        <v>241</v>
      </c>
      <c r="O212" s="176">
        <v>5</v>
      </c>
      <c r="P212" s="178" t="s">
        <v>9</v>
      </c>
      <c r="Q212" s="80">
        <v>2</v>
      </c>
      <c r="R212" s="175" t="s">
        <v>9</v>
      </c>
      <c r="S212" s="176">
        <v>0</v>
      </c>
      <c r="T212" s="175" t="s">
        <v>9</v>
      </c>
      <c r="U212" s="176">
        <v>11</v>
      </c>
      <c r="V212" s="175" t="s">
        <v>9</v>
      </c>
      <c r="W212" s="176">
        <v>6</v>
      </c>
      <c r="X212" s="175" t="s">
        <v>9</v>
      </c>
      <c r="Y212" s="176">
        <v>11</v>
      </c>
      <c r="Z212" s="175" t="s">
        <v>9</v>
      </c>
      <c r="AA212" s="176">
        <v>5</v>
      </c>
      <c r="AB212" s="175" t="s">
        <v>9</v>
      </c>
      <c r="AC212" s="176">
        <v>1</v>
      </c>
      <c r="AD212" s="175" t="s">
        <v>9</v>
      </c>
      <c r="AE212" s="176">
        <v>0</v>
      </c>
      <c r="AF212" s="102">
        <v>3</v>
      </c>
      <c r="AG212" s="176">
        <v>2</v>
      </c>
      <c r="AH212" s="175" t="s">
        <v>9</v>
      </c>
      <c r="AI212" s="176">
        <v>5</v>
      </c>
      <c r="AJ212" s="175" t="s">
        <v>14</v>
      </c>
      <c r="AK212" s="176">
        <v>7</v>
      </c>
      <c r="AL212" s="184">
        <v>12</v>
      </c>
      <c r="AM212" s="101">
        <v>47</v>
      </c>
    </row>
    <row r="213" spans="1:39" ht="12.75" hidden="1">
      <c r="A213" s="39"/>
      <c r="B213" s="2" t="s">
        <v>193</v>
      </c>
      <c r="C213" s="66" t="s">
        <v>148</v>
      </c>
      <c r="D213" s="175" t="s">
        <v>241</v>
      </c>
      <c r="E213" s="176">
        <v>6.426</v>
      </c>
      <c r="F213" s="175" t="s">
        <v>241</v>
      </c>
      <c r="G213" s="176">
        <v>6.6530000000000005</v>
      </c>
      <c r="H213" s="175" t="s">
        <v>241</v>
      </c>
      <c r="I213" s="176">
        <v>11.866999999999999</v>
      </c>
      <c r="J213" s="175" t="s">
        <v>228</v>
      </c>
      <c r="K213" s="176">
        <v>30.057000000000002</v>
      </c>
      <c r="L213" s="175" t="s">
        <v>241</v>
      </c>
      <c r="M213" s="176">
        <v>6.269</v>
      </c>
      <c r="N213" s="175" t="s">
        <v>241</v>
      </c>
      <c r="O213" s="176">
        <v>2.2560000000000002</v>
      </c>
      <c r="P213" s="178" t="s">
        <v>230</v>
      </c>
      <c r="Q213" s="82">
        <v>0.829</v>
      </c>
      <c r="R213" s="175" t="s">
        <v>230</v>
      </c>
      <c r="S213" s="176">
        <v>0</v>
      </c>
      <c r="T213" s="175" t="s">
        <v>230</v>
      </c>
      <c r="U213" s="176">
        <v>4.7620000000000005</v>
      </c>
      <c r="V213" s="175" t="s">
        <v>230</v>
      </c>
      <c r="W213" s="176">
        <v>2.366</v>
      </c>
      <c r="X213" s="175" t="s">
        <v>230</v>
      </c>
      <c r="Y213" s="176">
        <v>4.548</v>
      </c>
      <c r="Z213" s="175" t="s">
        <v>230</v>
      </c>
      <c r="AA213" s="176">
        <v>2.27</v>
      </c>
      <c r="AB213" s="175" t="s">
        <v>230</v>
      </c>
      <c r="AC213" s="176">
        <v>0.158</v>
      </c>
      <c r="AD213" s="175" t="s">
        <v>230</v>
      </c>
      <c r="AE213" s="176">
        <v>0</v>
      </c>
      <c r="AF213" s="95">
        <v>1.5</v>
      </c>
      <c r="AG213" s="176">
        <v>0.316</v>
      </c>
      <c r="AH213" s="175" t="s">
        <v>230</v>
      </c>
      <c r="AI213" s="176">
        <v>1.962</v>
      </c>
      <c r="AJ213" s="175" t="s">
        <v>395</v>
      </c>
      <c r="AK213" s="176">
        <v>5.072</v>
      </c>
      <c r="AL213" s="184">
        <v>28.825</v>
      </c>
      <c r="AM213" s="82">
        <v>20.494</v>
      </c>
    </row>
    <row r="214" spans="1:39" ht="12.75" hidden="1">
      <c r="A214" s="38" t="s">
        <v>191</v>
      </c>
      <c r="B214" s="1" t="s">
        <v>195</v>
      </c>
      <c r="C214" s="65" t="s">
        <v>162</v>
      </c>
      <c r="D214" s="175" t="s">
        <v>9</v>
      </c>
      <c r="E214" s="176">
        <v>11</v>
      </c>
      <c r="F214" s="175" t="s">
        <v>14</v>
      </c>
      <c r="G214" s="176">
        <v>9</v>
      </c>
      <c r="H214" s="175" t="s">
        <v>14</v>
      </c>
      <c r="I214" s="176">
        <v>9</v>
      </c>
      <c r="J214" s="175" t="s">
        <v>17</v>
      </c>
      <c r="K214" s="176">
        <v>32</v>
      </c>
      <c r="L214" s="175" t="s">
        <v>241</v>
      </c>
      <c r="M214" s="176">
        <v>6</v>
      </c>
      <c r="N214" s="175" t="s">
        <v>241</v>
      </c>
      <c r="O214" s="176">
        <v>1</v>
      </c>
      <c r="P214" s="178" t="s">
        <v>9</v>
      </c>
      <c r="Q214" s="80">
        <v>2</v>
      </c>
      <c r="R214" s="175" t="s">
        <v>9</v>
      </c>
      <c r="S214" s="176">
        <v>2</v>
      </c>
      <c r="T214" s="100">
        <v>3</v>
      </c>
      <c r="U214" s="101">
        <v>3</v>
      </c>
      <c r="V214" s="100">
        <v>3</v>
      </c>
      <c r="W214" s="101">
        <v>7</v>
      </c>
      <c r="X214" s="100">
        <v>3</v>
      </c>
      <c r="Y214" s="101">
        <v>1</v>
      </c>
      <c r="Z214" s="175" t="s">
        <v>241</v>
      </c>
      <c r="AA214" s="176">
        <v>3</v>
      </c>
      <c r="AB214" s="100">
        <v>1</v>
      </c>
      <c r="AC214" s="101">
        <v>13</v>
      </c>
      <c r="AD214" s="100">
        <v>0</v>
      </c>
      <c r="AE214" s="101">
        <v>4</v>
      </c>
      <c r="AF214" s="100">
        <v>1</v>
      </c>
      <c r="AG214" s="101">
        <v>3</v>
      </c>
      <c r="AH214" s="100">
        <v>1</v>
      </c>
      <c r="AI214" s="101">
        <v>9</v>
      </c>
      <c r="AJ214" s="175" t="s">
        <v>27</v>
      </c>
      <c r="AK214" s="176">
        <v>11</v>
      </c>
      <c r="AL214" s="184">
        <v>1</v>
      </c>
      <c r="AM214" s="101">
        <v>12</v>
      </c>
    </row>
    <row r="215" spans="1:39" ht="12.75" hidden="1">
      <c r="A215" s="39"/>
      <c r="B215" s="2"/>
      <c r="C215" s="66" t="s">
        <v>148</v>
      </c>
      <c r="D215" s="175" t="s">
        <v>269</v>
      </c>
      <c r="E215" s="176">
        <v>18.767</v>
      </c>
      <c r="F215" s="175" t="s">
        <v>259</v>
      </c>
      <c r="G215" s="176">
        <v>5.6583000000000006</v>
      </c>
      <c r="H215" s="175" t="s">
        <v>259</v>
      </c>
      <c r="I215" s="176">
        <v>13.761</v>
      </c>
      <c r="J215" s="175" t="s">
        <v>260</v>
      </c>
      <c r="K215" s="176">
        <v>47.261</v>
      </c>
      <c r="L215" s="175" t="s">
        <v>241</v>
      </c>
      <c r="M215" s="176">
        <v>5.787</v>
      </c>
      <c r="N215" s="175" t="s">
        <v>241</v>
      </c>
      <c r="O215" s="176">
        <v>0.089</v>
      </c>
      <c r="P215" s="178" t="s">
        <v>382</v>
      </c>
      <c r="Q215" s="82">
        <v>6.236000000000001</v>
      </c>
      <c r="R215" s="175" t="s">
        <v>382</v>
      </c>
      <c r="S215" s="176">
        <v>3.293</v>
      </c>
      <c r="T215" s="175" t="s">
        <v>253</v>
      </c>
      <c r="U215" s="176">
        <v>6.32</v>
      </c>
      <c r="V215" s="175" t="s">
        <v>382</v>
      </c>
      <c r="W215" s="176">
        <v>15.009</v>
      </c>
      <c r="X215" s="175" t="s">
        <v>253</v>
      </c>
      <c r="Y215" s="176">
        <v>3.041</v>
      </c>
      <c r="Z215" s="175" t="s">
        <v>241</v>
      </c>
      <c r="AA215" s="176">
        <v>2.56</v>
      </c>
      <c r="AB215" s="175" t="s">
        <v>358</v>
      </c>
      <c r="AC215" s="176">
        <v>16.753000000000004</v>
      </c>
      <c r="AD215" s="100">
        <v>0</v>
      </c>
      <c r="AE215" s="101">
        <v>2.767</v>
      </c>
      <c r="AF215" s="95">
        <v>1.5</v>
      </c>
      <c r="AG215" s="176">
        <v>0.261</v>
      </c>
      <c r="AH215" s="175" t="s">
        <v>230</v>
      </c>
      <c r="AI215" s="176">
        <v>9.8</v>
      </c>
      <c r="AJ215" s="175" t="s">
        <v>399</v>
      </c>
      <c r="AK215" s="176">
        <v>14.341</v>
      </c>
      <c r="AL215" s="186">
        <v>6.5</v>
      </c>
      <c r="AM215" s="176">
        <v>13.584</v>
      </c>
    </row>
    <row r="216" spans="1:39" ht="37.5" customHeight="1" hidden="1">
      <c r="A216" s="39" t="s">
        <v>194</v>
      </c>
      <c r="B216" s="2" t="s">
        <v>359</v>
      </c>
      <c r="C216" s="66" t="s">
        <v>360</v>
      </c>
      <c r="D216" s="175" t="s">
        <v>241</v>
      </c>
      <c r="E216" s="176" t="s">
        <v>241</v>
      </c>
      <c r="F216" s="175" t="s">
        <v>241</v>
      </c>
      <c r="G216" s="176" t="s">
        <v>241</v>
      </c>
      <c r="H216" s="175" t="s">
        <v>241</v>
      </c>
      <c r="I216" s="176" t="s">
        <v>241</v>
      </c>
      <c r="J216" s="175" t="s">
        <v>241</v>
      </c>
      <c r="K216" s="176" t="s">
        <v>241</v>
      </c>
      <c r="L216" s="175" t="s">
        <v>241</v>
      </c>
      <c r="M216" s="176" t="s">
        <v>241</v>
      </c>
      <c r="N216" s="175" t="s">
        <v>241</v>
      </c>
      <c r="O216" s="177" t="s">
        <v>459</v>
      </c>
      <c r="P216" s="178" t="s">
        <v>241</v>
      </c>
      <c r="Q216" s="176" t="s">
        <v>241</v>
      </c>
      <c r="R216" s="175" t="s">
        <v>241</v>
      </c>
      <c r="S216" s="176" t="s">
        <v>241</v>
      </c>
      <c r="T216" s="100">
        <v>0</v>
      </c>
      <c r="U216" s="180" t="s">
        <v>460</v>
      </c>
      <c r="V216" s="100">
        <v>0</v>
      </c>
      <c r="W216" s="180" t="s">
        <v>461</v>
      </c>
      <c r="X216" s="100">
        <v>0</v>
      </c>
      <c r="Y216" s="101">
        <v>0</v>
      </c>
      <c r="Z216" s="175" t="s">
        <v>241</v>
      </c>
      <c r="AA216" s="177" t="s">
        <v>462</v>
      </c>
      <c r="AB216" s="175" t="s">
        <v>241</v>
      </c>
      <c r="AC216" s="176" t="s">
        <v>241</v>
      </c>
      <c r="AD216" s="100">
        <v>0</v>
      </c>
      <c r="AE216" s="101">
        <v>0</v>
      </c>
      <c r="AF216" s="102">
        <v>0</v>
      </c>
      <c r="AG216" s="176" t="s">
        <v>241</v>
      </c>
      <c r="AH216" s="175" t="s">
        <v>238</v>
      </c>
      <c r="AI216" s="176" t="s">
        <v>241</v>
      </c>
      <c r="AJ216" s="181" t="s">
        <v>393</v>
      </c>
      <c r="AK216" s="176" t="s">
        <v>241</v>
      </c>
      <c r="AL216" s="184">
        <v>0</v>
      </c>
      <c r="AM216" s="101">
        <v>0</v>
      </c>
    </row>
    <row r="217" spans="1:39" ht="12.75" hidden="1">
      <c r="A217" s="39"/>
      <c r="B217" s="2"/>
      <c r="C217" s="66" t="s">
        <v>148</v>
      </c>
      <c r="D217" s="175" t="s">
        <v>241</v>
      </c>
      <c r="E217" s="176" t="s">
        <v>241</v>
      </c>
      <c r="F217" s="175" t="s">
        <v>241</v>
      </c>
      <c r="G217" s="176" t="s">
        <v>241</v>
      </c>
      <c r="H217" s="175" t="s">
        <v>241</v>
      </c>
      <c r="I217" s="176" t="s">
        <v>241</v>
      </c>
      <c r="J217" s="175" t="s">
        <v>241</v>
      </c>
      <c r="K217" s="176" t="s">
        <v>241</v>
      </c>
      <c r="L217" s="175" t="s">
        <v>241</v>
      </c>
      <c r="M217" s="176" t="s">
        <v>241</v>
      </c>
      <c r="N217" s="175" t="s">
        <v>241</v>
      </c>
      <c r="O217" s="176">
        <v>14.194</v>
      </c>
      <c r="P217" s="178" t="s">
        <v>241</v>
      </c>
      <c r="Q217" s="176" t="s">
        <v>241</v>
      </c>
      <c r="R217" s="175" t="s">
        <v>241</v>
      </c>
      <c r="S217" s="176" t="s">
        <v>241</v>
      </c>
      <c r="T217" s="100">
        <v>0</v>
      </c>
      <c r="U217" s="101">
        <v>2.296</v>
      </c>
      <c r="V217" s="100">
        <v>0</v>
      </c>
      <c r="W217" s="101">
        <v>3.802</v>
      </c>
      <c r="X217" s="100">
        <v>0</v>
      </c>
      <c r="Y217" s="101">
        <v>0</v>
      </c>
      <c r="Z217" s="175" t="s">
        <v>241</v>
      </c>
      <c r="AA217" s="176">
        <v>0.118</v>
      </c>
      <c r="AB217" s="175" t="s">
        <v>241</v>
      </c>
      <c r="AC217" s="176" t="s">
        <v>241</v>
      </c>
      <c r="AD217" s="100">
        <v>0</v>
      </c>
      <c r="AE217" s="101">
        <v>0</v>
      </c>
      <c r="AF217" s="102">
        <v>0</v>
      </c>
      <c r="AG217" s="176" t="s">
        <v>241</v>
      </c>
      <c r="AH217" s="175" t="s">
        <v>253</v>
      </c>
      <c r="AI217" s="176" t="s">
        <v>241</v>
      </c>
      <c r="AJ217" s="175" t="s">
        <v>394</v>
      </c>
      <c r="AK217" s="176" t="s">
        <v>241</v>
      </c>
      <c r="AL217" s="184">
        <v>0</v>
      </c>
      <c r="AM217" s="101">
        <v>0</v>
      </c>
    </row>
    <row r="218" spans="1:40" ht="12.75" hidden="1">
      <c r="A218" s="51" t="s">
        <v>196</v>
      </c>
      <c r="B218" s="3" t="s">
        <v>197</v>
      </c>
      <c r="C218" s="22" t="s">
        <v>148</v>
      </c>
      <c r="D218" s="175" t="s">
        <v>241</v>
      </c>
      <c r="E218" s="82">
        <v>45.03</v>
      </c>
      <c r="F218" s="175" t="s">
        <v>241</v>
      </c>
      <c r="G218" s="176">
        <v>22.842</v>
      </c>
      <c r="H218" s="175" t="s">
        <v>241</v>
      </c>
      <c r="I218" s="176">
        <v>21.226000000000003</v>
      </c>
      <c r="J218" s="175" t="s">
        <v>241</v>
      </c>
      <c r="K218" s="176">
        <v>28.557000000000002</v>
      </c>
      <c r="L218" s="175" t="s">
        <v>241</v>
      </c>
      <c r="M218" s="176">
        <v>11.784</v>
      </c>
      <c r="N218" s="175" t="s">
        <v>241</v>
      </c>
      <c r="O218" s="176">
        <v>7.893</v>
      </c>
      <c r="P218" s="175" t="s">
        <v>241</v>
      </c>
      <c r="Q218" s="179">
        <v>9.171</v>
      </c>
      <c r="R218" s="175" t="s">
        <v>241</v>
      </c>
      <c r="S218" s="176">
        <v>7.7989999999999995</v>
      </c>
      <c r="T218" s="100">
        <v>0</v>
      </c>
      <c r="U218" s="101">
        <v>8.953999999999999</v>
      </c>
      <c r="V218" s="100">
        <v>0</v>
      </c>
      <c r="W218" s="101">
        <v>10.465</v>
      </c>
      <c r="X218" s="100">
        <v>0</v>
      </c>
      <c r="Y218" s="101">
        <v>7.324</v>
      </c>
      <c r="Z218" s="175" t="s">
        <v>241</v>
      </c>
      <c r="AA218" s="176">
        <v>9.675</v>
      </c>
      <c r="AB218" s="100">
        <v>0</v>
      </c>
      <c r="AC218" s="101">
        <v>8.484</v>
      </c>
      <c r="AD218" s="100">
        <v>0</v>
      </c>
      <c r="AE218" s="101">
        <v>9.64</v>
      </c>
      <c r="AF218" s="100">
        <v>0</v>
      </c>
      <c r="AG218" s="101">
        <v>10.251000000000001</v>
      </c>
      <c r="AH218" s="100">
        <v>0</v>
      </c>
      <c r="AI218" s="101">
        <v>10.518</v>
      </c>
      <c r="AJ218" s="175" t="s">
        <v>398</v>
      </c>
      <c r="AK218" s="176">
        <v>16.947</v>
      </c>
      <c r="AL218" s="178" t="s">
        <v>401</v>
      </c>
      <c r="AM218" s="176">
        <v>22.058999999999997</v>
      </c>
      <c r="AN218" s="13"/>
    </row>
    <row r="219" spans="1:41" ht="13.5" hidden="1" thickBot="1">
      <c r="A219" s="50"/>
      <c r="B219" s="187" t="s">
        <v>201</v>
      </c>
      <c r="C219" s="188" t="s">
        <v>148</v>
      </c>
      <c r="D219" s="189">
        <f aca="true" t="shared" si="9" ref="D219:AK219">D165+D167+D169+D171+D173+D175+D177+D179+D181+D183+D185+D187+D189+D191+D193+D195+D197+D199+D201+D203+D205+D207+D209+D211+D213+D215+D217+D218</f>
        <v>513.336</v>
      </c>
      <c r="E219" s="190">
        <f t="shared" si="9"/>
        <v>168.74099999999999</v>
      </c>
      <c r="F219" s="191">
        <f t="shared" si="9"/>
        <v>129</v>
      </c>
      <c r="G219" s="89">
        <f t="shared" si="9"/>
        <v>191.16729999999995</v>
      </c>
      <c r="H219" s="192">
        <f t="shared" si="9"/>
        <v>57.083</v>
      </c>
      <c r="I219" s="89">
        <f t="shared" si="9"/>
        <v>189.41899999999998</v>
      </c>
      <c r="J219" s="192">
        <f t="shared" si="9"/>
        <v>481.72999999999996</v>
      </c>
      <c r="K219" s="89">
        <f t="shared" si="9"/>
        <v>766.816</v>
      </c>
      <c r="L219" s="192">
        <f t="shared" si="9"/>
        <v>39.811</v>
      </c>
      <c r="M219" s="89">
        <f t="shared" si="9"/>
        <v>124.74199999999999</v>
      </c>
      <c r="N219" s="192">
        <f t="shared" si="9"/>
        <v>81.22</v>
      </c>
      <c r="O219" s="89">
        <f t="shared" si="9"/>
        <v>116.247</v>
      </c>
      <c r="P219" s="192">
        <f t="shared" si="9"/>
        <v>96.254</v>
      </c>
      <c r="Q219" s="89">
        <f t="shared" si="9"/>
        <v>31.453999999999997</v>
      </c>
      <c r="R219" s="192">
        <f t="shared" si="9"/>
        <v>28.663999999999998</v>
      </c>
      <c r="S219" s="89">
        <f t="shared" si="9"/>
        <v>28.171999999999997</v>
      </c>
      <c r="T219" s="192">
        <f t="shared" si="9"/>
        <v>251.464</v>
      </c>
      <c r="U219" s="89">
        <f t="shared" si="9"/>
        <v>37.597</v>
      </c>
      <c r="V219" s="192">
        <f t="shared" si="9"/>
        <v>129.62400000000002</v>
      </c>
      <c r="W219" s="89">
        <f t="shared" si="9"/>
        <v>110.82700000000001</v>
      </c>
      <c r="X219" s="192">
        <f t="shared" si="9"/>
        <v>157.504</v>
      </c>
      <c r="Y219" s="89">
        <f t="shared" si="9"/>
        <v>38.999</v>
      </c>
      <c r="Z219" s="192">
        <f t="shared" si="9"/>
        <v>325.597</v>
      </c>
      <c r="AA219" s="89">
        <f t="shared" si="9"/>
        <v>81.4392</v>
      </c>
      <c r="AB219" s="192">
        <f t="shared" si="9"/>
        <v>217.51399999999998</v>
      </c>
      <c r="AC219" s="89">
        <f>AC165+AC167+AC169+AC171+AC173+AC175+AC177+AC179+AC181+AC183+AC185+AC187+AC189+AC191+AC193+AC195+AC197+AC199+AC201+AC203+AC205+AC207+AC209+AC211+AC213+AC215+AC217+AC218</f>
        <v>372.3760000000001</v>
      </c>
      <c r="AD219" s="192">
        <f t="shared" si="9"/>
        <v>39.912</v>
      </c>
      <c r="AE219" s="89">
        <f t="shared" si="9"/>
        <v>56.92600000000001</v>
      </c>
      <c r="AF219" s="192">
        <f>AF165+AF167+AF169+AF171+AF173+AF175+AF177+AF179+AF181+AF183+AF185+AF187+AF189+AF191+AF193+AF195+AF197+AF199+AF201+AF203+AF205+AF207+AF209+AF211+AF213+AF215+AF217+AF218</f>
        <v>7.224</v>
      </c>
      <c r="AG219" s="89">
        <f t="shared" si="9"/>
        <v>65.887</v>
      </c>
      <c r="AH219" s="192">
        <f t="shared" si="9"/>
        <v>51.083999999999996</v>
      </c>
      <c r="AI219" s="89">
        <f t="shared" si="9"/>
        <v>78.79899999999999</v>
      </c>
      <c r="AJ219" s="192">
        <f t="shared" si="9"/>
        <v>213.595</v>
      </c>
      <c r="AK219" s="89">
        <f t="shared" si="9"/>
        <v>105.04</v>
      </c>
      <c r="AL219" s="193">
        <f>AL165+AL167+AL169+AL171+AL173+AL175+AL177+AL179+AL181+AL183+AL185+AL187+AL189+AL191+AL193+AL195+AL197+AL199+AL201+AL203+AL205+AL207+AL209+AL211+AL213+AL215+AL217+89.324</f>
        <v>270.58</v>
      </c>
      <c r="AM219" s="89">
        <f>AM165+AM167+AM169+AM171+AM173+AM175+AM177+AM179+AM181+AM183+AM185+AM187+AM189+AM191+AM193+AM195+AM197+AM199+AM201+AM203+AM205+AM207+AM209+AM211+AM213+AM215+AM217+AM218</f>
        <v>244.35999999999999</v>
      </c>
      <c r="AN219" s="19"/>
      <c r="AO219" s="19"/>
    </row>
    <row r="220" spans="1:41" ht="12.75" hidden="1">
      <c r="A220" s="55"/>
      <c r="B220" s="231"/>
      <c r="C220" s="232"/>
      <c r="D220" s="233"/>
      <c r="E220" s="233"/>
      <c r="F220" s="234"/>
      <c r="G220" s="235"/>
      <c r="H220" s="235"/>
      <c r="I220" s="235"/>
      <c r="J220" s="235"/>
      <c r="K220" s="235"/>
      <c r="L220" s="235"/>
      <c r="M220" s="235"/>
      <c r="N220" s="235"/>
      <c r="O220" s="235"/>
      <c r="P220" s="235"/>
      <c r="Q220" s="235"/>
      <c r="R220" s="235"/>
      <c r="S220" s="235"/>
      <c r="T220" s="235"/>
      <c r="U220" s="235"/>
      <c r="V220" s="235"/>
      <c r="W220" s="235"/>
      <c r="X220" s="235"/>
      <c r="Y220" s="235"/>
      <c r="Z220" s="235"/>
      <c r="AA220" s="235"/>
      <c r="AB220" s="235"/>
      <c r="AC220" s="235"/>
      <c r="AD220" s="235"/>
      <c r="AE220" s="235"/>
      <c r="AF220" s="235"/>
      <c r="AG220" s="235"/>
      <c r="AH220" s="235"/>
      <c r="AI220" s="235"/>
      <c r="AJ220" s="235"/>
      <c r="AK220" s="235"/>
      <c r="AL220" s="235"/>
      <c r="AM220" s="235"/>
      <c r="AN220" s="19"/>
      <c r="AO220" s="19"/>
    </row>
    <row r="221" spans="1:41" ht="12.75" hidden="1">
      <c r="A221" s="55"/>
      <c r="B221" s="56"/>
      <c r="C221" s="41"/>
      <c r="D221" s="6"/>
      <c r="E221" s="6"/>
      <c r="F221" s="42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19"/>
      <c r="AO221" s="19"/>
    </row>
    <row r="222" spans="4:15" ht="18" hidden="1">
      <c r="D222" s="40" t="s">
        <v>463</v>
      </c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</row>
    <row r="223" ht="13.5" hidden="1" thickBot="1"/>
    <row r="224" spans="1:57" ht="16.5" customHeight="1" hidden="1" thickBot="1">
      <c r="A224" s="280" t="s">
        <v>0</v>
      </c>
      <c r="B224" s="281" t="s">
        <v>2</v>
      </c>
      <c r="C224" s="282" t="s">
        <v>3</v>
      </c>
      <c r="D224" s="275" t="s">
        <v>131</v>
      </c>
      <c r="E224" s="276"/>
      <c r="F224" s="275" t="s">
        <v>132</v>
      </c>
      <c r="G224" s="276"/>
      <c r="H224" s="275" t="s">
        <v>133</v>
      </c>
      <c r="I224" s="276"/>
      <c r="J224" s="275" t="s">
        <v>134</v>
      </c>
      <c r="K224" s="276"/>
      <c r="L224" s="275" t="s">
        <v>135</v>
      </c>
      <c r="M224" s="276"/>
      <c r="N224" s="275" t="s">
        <v>136</v>
      </c>
      <c r="O224" s="276"/>
      <c r="P224" s="275" t="s">
        <v>137</v>
      </c>
      <c r="Q224" s="276"/>
      <c r="R224" s="275" t="s">
        <v>138</v>
      </c>
      <c r="S224" s="276"/>
      <c r="T224" s="275" t="s">
        <v>139</v>
      </c>
      <c r="U224" s="276"/>
      <c r="V224" s="275" t="s">
        <v>140</v>
      </c>
      <c r="W224" s="276"/>
      <c r="X224" s="275" t="s">
        <v>141</v>
      </c>
      <c r="Y224" s="276"/>
      <c r="Z224" s="275" t="s">
        <v>99</v>
      </c>
      <c r="AA224" s="276"/>
      <c r="AB224" s="275" t="s">
        <v>100</v>
      </c>
      <c r="AC224" s="276"/>
      <c r="AD224" s="275" t="s">
        <v>101</v>
      </c>
      <c r="AE224" s="276"/>
      <c r="AF224" s="275" t="s">
        <v>102</v>
      </c>
      <c r="AG224" s="276"/>
      <c r="AH224" s="275" t="s">
        <v>105</v>
      </c>
      <c r="AI224" s="297"/>
      <c r="AJ224" s="275" t="s">
        <v>107</v>
      </c>
      <c r="AK224" s="276"/>
      <c r="AL224" s="275" t="s">
        <v>109</v>
      </c>
      <c r="AM224" s="276"/>
      <c r="AN224" s="275" t="s">
        <v>111</v>
      </c>
      <c r="AO224" s="276"/>
      <c r="AP224" s="275" t="s">
        <v>112</v>
      </c>
      <c r="AQ224" s="276"/>
      <c r="AR224" s="275" t="s">
        <v>114</v>
      </c>
      <c r="AS224" s="276"/>
      <c r="AT224" s="275" t="s">
        <v>117</v>
      </c>
      <c r="AU224" s="276"/>
      <c r="AV224" s="275" t="s">
        <v>119</v>
      </c>
      <c r="AW224" s="276"/>
      <c r="AX224" s="275" t="s">
        <v>123</v>
      </c>
      <c r="AY224" s="276"/>
      <c r="AZ224" s="275" t="s">
        <v>124</v>
      </c>
      <c r="BA224" s="276"/>
      <c r="BB224" s="275" t="s">
        <v>125</v>
      </c>
      <c r="BC224" s="276"/>
      <c r="BD224" s="293" t="s">
        <v>126</v>
      </c>
      <c r="BE224" s="294"/>
    </row>
    <row r="225" spans="1:57" ht="12.75" hidden="1">
      <c r="A225" s="280"/>
      <c r="B225" s="281"/>
      <c r="C225" s="282"/>
      <c r="D225" s="127" t="s">
        <v>25</v>
      </c>
      <c r="E225" s="128"/>
      <c r="F225" s="127" t="s">
        <v>25</v>
      </c>
      <c r="G225" s="128"/>
      <c r="H225" s="127" t="s">
        <v>25</v>
      </c>
      <c r="I225" s="128"/>
      <c r="J225" s="127" t="s">
        <v>25</v>
      </c>
      <c r="K225" s="128"/>
      <c r="L225" s="127" t="s">
        <v>25</v>
      </c>
      <c r="M225" s="128"/>
      <c r="N225" s="127" t="s">
        <v>25</v>
      </c>
      <c r="O225" s="128"/>
      <c r="P225" s="127" t="s">
        <v>25</v>
      </c>
      <c r="Q225" s="128"/>
      <c r="R225" s="127" t="s">
        <v>25</v>
      </c>
      <c r="S225" s="128"/>
      <c r="T225" s="127" t="s">
        <v>25</v>
      </c>
      <c r="U225" s="128"/>
      <c r="V225" s="127" t="s">
        <v>25</v>
      </c>
      <c r="W225" s="128"/>
      <c r="X225" s="127" t="s">
        <v>25</v>
      </c>
      <c r="Y225" s="128"/>
      <c r="Z225" s="127" t="s">
        <v>25</v>
      </c>
      <c r="AA225" s="128"/>
      <c r="AB225" s="127" t="s">
        <v>25</v>
      </c>
      <c r="AC225" s="128"/>
      <c r="AD225" s="127" t="s">
        <v>25</v>
      </c>
      <c r="AE225" s="128"/>
      <c r="AF225" s="127" t="s">
        <v>25</v>
      </c>
      <c r="AG225" s="128"/>
      <c r="AH225" s="127" t="s">
        <v>25</v>
      </c>
      <c r="AI225" s="160"/>
      <c r="AJ225" s="127" t="s">
        <v>25</v>
      </c>
      <c r="AK225" s="128"/>
      <c r="AL225" s="127" t="s">
        <v>25</v>
      </c>
      <c r="AM225" s="128"/>
      <c r="AN225" s="127" t="s">
        <v>25</v>
      </c>
      <c r="AO225" s="128"/>
      <c r="AP225" s="127" t="s">
        <v>25</v>
      </c>
      <c r="AQ225" s="128"/>
      <c r="AR225" s="127" t="s">
        <v>25</v>
      </c>
      <c r="AS225" s="128"/>
      <c r="AT225" s="127" t="s">
        <v>25</v>
      </c>
      <c r="AU225" s="128"/>
      <c r="AV225" s="127" t="s">
        <v>25</v>
      </c>
      <c r="AW225" s="128"/>
      <c r="AX225" s="127" t="s">
        <v>25</v>
      </c>
      <c r="AY225" s="128"/>
      <c r="AZ225" s="127" t="s">
        <v>25</v>
      </c>
      <c r="BA225" s="128"/>
      <c r="BB225" s="127" t="s">
        <v>25</v>
      </c>
      <c r="BC225" s="128"/>
      <c r="BD225" s="127" t="s">
        <v>25</v>
      </c>
      <c r="BE225" s="205"/>
    </row>
    <row r="226" spans="1:57" ht="38.25" hidden="1">
      <c r="A226" s="14" t="s">
        <v>27</v>
      </c>
      <c r="B226" s="9" t="s">
        <v>26</v>
      </c>
      <c r="C226" s="10"/>
      <c r="D226" s="67" t="s">
        <v>431</v>
      </c>
      <c r="E226" s="68" t="s">
        <v>449</v>
      </c>
      <c r="F226" s="67" t="s">
        <v>431</v>
      </c>
      <c r="G226" s="68" t="s">
        <v>449</v>
      </c>
      <c r="H226" s="67" t="s">
        <v>431</v>
      </c>
      <c r="I226" s="68" t="s">
        <v>449</v>
      </c>
      <c r="J226" s="67" t="s">
        <v>431</v>
      </c>
      <c r="K226" s="68" t="s">
        <v>449</v>
      </c>
      <c r="L226" s="67" t="s">
        <v>431</v>
      </c>
      <c r="M226" s="68" t="s">
        <v>449</v>
      </c>
      <c r="N226" s="67" t="s">
        <v>431</v>
      </c>
      <c r="O226" s="68" t="s">
        <v>449</v>
      </c>
      <c r="P226" s="67" t="s">
        <v>431</v>
      </c>
      <c r="Q226" s="68" t="s">
        <v>449</v>
      </c>
      <c r="R226" s="67" t="s">
        <v>431</v>
      </c>
      <c r="S226" s="68" t="s">
        <v>449</v>
      </c>
      <c r="T226" s="67" t="s">
        <v>431</v>
      </c>
      <c r="U226" s="68" t="s">
        <v>449</v>
      </c>
      <c r="V226" s="67" t="s">
        <v>431</v>
      </c>
      <c r="W226" s="68" t="s">
        <v>449</v>
      </c>
      <c r="X226" s="67" t="s">
        <v>431</v>
      </c>
      <c r="Y226" s="68" t="s">
        <v>449</v>
      </c>
      <c r="Z226" s="67" t="s">
        <v>431</v>
      </c>
      <c r="AA226" s="68" t="s">
        <v>449</v>
      </c>
      <c r="AB226" s="67" t="s">
        <v>431</v>
      </c>
      <c r="AC226" s="68" t="s">
        <v>449</v>
      </c>
      <c r="AD226" s="67" t="s">
        <v>431</v>
      </c>
      <c r="AE226" s="68" t="s">
        <v>449</v>
      </c>
      <c r="AF226" s="67" t="s">
        <v>431</v>
      </c>
      <c r="AG226" s="68" t="s">
        <v>449</v>
      </c>
      <c r="AH226" s="67" t="s">
        <v>431</v>
      </c>
      <c r="AI226" s="68" t="s">
        <v>449</v>
      </c>
      <c r="AJ226" s="67" t="s">
        <v>431</v>
      </c>
      <c r="AK226" s="68" t="s">
        <v>449</v>
      </c>
      <c r="AL226" s="67" t="s">
        <v>431</v>
      </c>
      <c r="AM226" s="68" t="s">
        <v>449</v>
      </c>
      <c r="AN226" s="67" t="s">
        <v>431</v>
      </c>
      <c r="AO226" s="68" t="s">
        <v>449</v>
      </c>
      <c r="AP226" s="67" t="s">
        <v>431</v>
      </c>
      <c r="AQ226" s="68" t="s">
        <v>449</v>
      </c>
      <c r="AR226" s="67" t="s">
        <v>431</v>
      </c>
      <c r="AS226" s="68" t="s">
        <v>449</v>
      </c>
      <c r="AT226" s="67" t="s">
        <v>431</v>
      </c>
      <c r="AU226" s="68" t="s">
        <v>449</v>
      </c>
      <c r="AV226" s="67" t="s">
        <v>431</v>
      </c>
      <c r="AW226" s="68" t="s">
        <v>449</v>
      </c>
      <c r="AX226" s="67" t="s">
        <v>431</v>
      </c>
      <c r="AY226" s="68" t="s">
        <v>449</v>
      </c>
      <c r="AZ226" s="67" t="s">
        <v>431</v>
      </c>
      <c r="BA226" s="68" t="s">
        <v>449</v>
      </c>
      <c r="BB226" s="67" t="s">
        <v>431</v>
      </c>
      <c r="BC226" s="68" t="s">
        <v>449</v>
      </c>
      <c r="BD226" s="67" t="s">
        <v>431</v>
      </c>
      <c r="BE226" s="68" t="s">
        <v>449</v>
      </c>
    </row>
    <row r="227" spans="1:57" ht="12.75" hidden="1">
      <c r="A227" s="11" t="s">
        <v>6</v>
      </c>
      <c r="B227" s="46" t="s">
        <v>28</v>
      </c>
      <c r="C227" s="63" t="s">
        <v>29</v>
      </c>
      <c r="D227" s="93">
        <v>1963</v>
      </c>
      <c r="E227" s="96"/>
      <c r="F227" s="93">
        <v>1963</v>
      </c>
      <c r="G227" s="96"/>
      <c r="H227" s="93">
        <v>1966</v>
      </c>
      <c r="I227" s="96"/>
      <c r="J227" s="93">
        <v>1965</v>
      </c>
      <c r="K227" s="96"/>
      <c r="L227" s="93">
        <v>1964</v>
      </c>
      <c r="M227" s="96"/>
      <c r="N227" s="93">
        <v>1964</v>
      </c>
      <c r="O227" s="96"/>
      <c r="P227" s="93">
        <v>1965</v>
      </c>
      <c r="Q227" s="96"/>
      <c r="R227" s="93">
        <v>1964</v>
      </c>
      <c r="S227" s="96"/>
      <c r="T227" s="93">
        <v>1964</v>
      </c>
      <c r="U227" s="96"/>
      <c r="V227" s="93">
        <v>1964</v>
      </c>
      <c r="W227" s="96"/>
      <c r="X227" s="93">
        <v>1964</v>
      </c>
      <c r="Y227" s="96"/>
      <c r="Z227" s="93">
        <v>1955</v>
      </c>
      <c r="AA227" s="96"/>
      <c r="AB227" s="93">
        <v>1963</v>
      </c>
      <c r="AC227" s="96"/>
      <c r="AD227" s="93">
        <v>1957</v>
      </c>
      <c r="AE227" s="96"/>
      <c r="AF227" s="93">
        <v>1958</v>
      </c>
      <c r="AG227" s="96"/>
      <c r="AH227" s="93">
        <v>1951</v>
      </c>
      <c r="AI227" s="22"/>
      <c r="AJ227" s="93">
        <v>1951</v>
      </c>
      <c r="AK227" s="96"/>
      <c r="AL227" s="93">
        <v>1950</v>
      </c>
      <c r="AM227" s="96"/>
      <c r="AN227" s="93">
        <v>1950</v>
      </c>
      <c r="AO227" s="96"/>
      <c r="AP227" s="93">
        <v>1961</v>
      </c>
      <c r="AQ227" s="96"/>
      <c r="AR227" s="93">
        <v>1960</v>
      </c>
      <c r="AS227" s="96"/>
      <c r="AT227" s="93">
        <v>1967</v>
      </c>
      <c r="AU227" s="96"/>
      <c r="AV227" s="93">
        <v>1975</v>
      </c>
      <c r="AW227" s="96"/>
      <c r="AX227" s="93">
        <v>1961</v>
      </c>
      <c r="AY227" s="96"/>
      <c r="AZ227" s="93">
        <v>1950</v>
      </c>
      <c r="BA227" s="96"/>
      <c r="BB227" s="93">
        <v>1964</v>
      </c>
      <c r="BC227" s="96"/>
      <c r="BD227" s="141">
        <v>1959</v>
      </c>
      <c r="BE227" s="96"/>
    </row>
    <row r="228" spans="1:57" ht="12.75" hidden="1">
      <c r="A228" s="11" t="s">
        <v>7</v>
      </c>
      <c r="B228" s="46" t="s">
        <v>30</v>
      </c>
      <c r="C228" s="63" t="s">
        <v>5</v>
      </c>
      <c r="D228" s="93">
        <v>4182</v>
      </c>
      <c r="E228" s="96"/>
      <c r="F228" s="93">
        <v>3429.61</v>
      </c>
      <c r="G228" s="96"/>
      <c r="H228" s="93">
        <v>4401.82</v>
      </c>
      <c r="I228" s="96"/>
      <c r="J228" s="93">
        <v>4163.21</v>
      </c>
      <c r="K228" s="96"/>
      <c r="L228" s="93">
        <v>4172.65</v>
      </c>
      <c r="M228" s="96"/>
      <c r="N228" s="93">
        <v>4148.77</v>
      </c>
      <c r="O228" s="96"/>
      <c r="P228" s="93">
        <v>4191.39</v>
      </c>
      <c r="Q228" s="96"/>
      <c r="R228" s="93">
        <v>4136.78</v>
      </c>
      <c r="S228" s="96"/>
      <c r="T228" s="93">
        <v>4167.04</v>
      </c>
      <c r="U228" s="96"/>
      <c r="V228" s="93">
        <v>4108.53</v>
      </c>
      <c r="W228" s="96"/>
      <c r="X228" s="93">
        <v>4415.31</v>
      </c>
      <c r="Y228" s="96"/>
      <c r="Z228" s="93">
        <v>1582.1</v>
      </c>
      <c r="AA228" s="96"/>
      <c r="AB228" s="93">
        <v>2021.9</v>
      </c>
      <c r="AC228" s="96"/>
      <c r="AD228" s="93">
        <v>2295</v>
      </c>
      <c r="AE228" s="96"/>
      <c r="AF228" s="93">
        <v>4363</v>
      </c>
      <c r="AG228" s="96"/>
      <c r="AH228" s="93">
        <v>2215.5</v>
      </c>
      <c r="AI228" s="22"/>
      <c r="AJ228" s="93">
        <v>2201.6</v>
      </c>
      <c r="AK228" s="96"/>
      <c r="AL228" s="93">
        <v>2738.25</v>
      </c>
      <c r="AM228" s="96"/>
      <c r="AN228" s="93">
        <v>1795.8</v>
      </c>
      <c r="AO228" s="96"/>
      <c r="AP228" s="93">
        <v>3460.65</v>
      </c>
      <c r="AQ228" s="96"/>
      <c r="AR228" s="93">
        <v>2508.11</v>
      </c>
      <c r="AS228" s="96"/>
      <c r="AT228" s="93">
        <v>1885.8</v>
      </c>
      <c r="AU228" s="96"/>
      <c r="AV228" s="93">
        <v>6971.1</v>
      </c>
      <c r="AW228" s="96"/>
      <c r="AX228" s="93">
        <v>1649.11</v>
      </c>
      <c r="AY228" s="96"/>
      <c r="AZ228" s="93">
        <v>2397</v>
      </c>
      <c r="BA228" s="96"/>
      <c r="BB228" s="93">
        <v>5355.39</v>
      </c>
      <c r="BC228" s="96"/>
      <c r="BD228" s="141">
        <v>4288.46</v>
      </c>
      <c r="BE228" s="96"/>
    </row>
    <row r="229" spans="1:57" ht="12.75" hidden="1">
      <c r="A229" s="11" t="s">
        <v>8</v>
      </c>
      <c r="B229" s="47" t="s">
        <v>31</v>
      </c>
      <c r="C229" s="63"/>
      <c r="D229" s="94"/>
      <c r="E229" s="97"/>
      <c r="F229" s="94"/>
      <c r="G229" s="97"/>
      <c r="H229" s="94"/>
      <c r="I229" s="97"/>
      <c r="J229" s="94"/>
      <c r="K229" s="97"/>
      <c r="L229" s="94"/>
      <c r="M229" s="97"/>
      <c r="N229" s="94"/>
      <c r="O229" s="97"/>
      <c r="P229" s="94"/>
      <c r="Q229" s="97"/>
      <c r="R229" s="94"/>
      <c r="S229" s="97"/>
      <c r="T229" s="94"/>
      <c r="U229" s="97"/>
      <c r="V229" s="94"/>
      <c r="W229" s="97"/>
      <c r="X229" s="94"/>
      <c r="Y229" s="97"/>
      <c r="Z229" s="168"/>
      <c r="AA229" s="169"/>
      <c r="AB229" s="94"/>
      <c r="AC229" s="97"/>
      <c r="AD229" s="94"/>
      <c r="AE229" s="97"/>
      <c r="AF229" s="94"/>
      <c r="AG229" s="97"/>
      <c r="AH229" s="122"/>
      <c r="AI229" s="23"/>
      <c r="AJ229" s="94"/>
      <c r="AK229" s="97"/>
      <c r="AL229" s="94"/>
      <c r="AM229" s="97"/>
      <c r="AN229" s="94"/>
      <c r="AO229" s="97"/>
      <c r="AP229" s="94"/>
      <c r="AQ229" s="97"/>
      <c r="AR229" s="94"/>
      <c r="AS229" s="97"/>
      <c r="AT229" s="94"/>
      <c r="AU229" s="97"/>
      <c r="AV229" s="94"/>
      <c r="AW229" s="97"/>
      <c r="AX229" s="94"/>
      <c r="AY229" s="97"/>
      <c r="AZ229" s="94"/>
      <c r="BA229" s="97"/>
      <c r="BB229" s="94"/>
      <c r="BC229" s="97"/>
      <c r="BD229" s="182"/>
      <c r="BE229" s="97"/>
    </row>
    <row r="230" spans="1:57" ht="12.75" hidden="1">
      <c r="A230" s="11"/>
      <c r="B230" s="47" t="s">
        <v>145</v>
      </c>
      <c r="C230" s="63"/>
      <c r="D230" s="94"/>
      <c r="E230" s="97"/>
      <c r="F230" s="94"/>
      <c r="G230" s="97"/>
      <c r="H230" s="94"/>
      <c r="I230" s="97"/>
      <c r="J230" s="94"/>
      <c r="K230" s="97"/>
      <c r="L230" s="94"/>
      <c r="M230" s="97"/>
      <c r="N230" s="94"/>
      <c r="O230" s="97"/>
      <c r="P230" s="94"/>
      <c r="Q230" s="97"/>
      <c r="R230" s="94"/>
      <c r="S230" s="97"/>
      <c r="T230" s="94"/>
      <c r="U230" s="97"/>
      <c r="V230" s="94"/>
      <c r="W230" s="97"/>
      <c r="X230" s="94"/>
      <c r="Y230" s="97"/>
      <c r="Z230" s="168"/>
      <c r="AA230" s="169"/>
      <c r="AB230" s="94"/>
      <c r="AC230" s="97"/>
      <c r="AD230" s="94"/>
      <c r="AE230" s="97"/>
      <c r="AF230" s="94"/>
      <c r="AG230" s="97"/>
      <c r="AH230" s="122"/>
      <c r="AI230" s="23"/>
      <c r="AJ230" s="94"/>
      <c r="AK230" s="97"/>
      <c r="AL230" s="94"/>
      <c r="AM230" s="97"/>
      <c r="AN230" s="94"/>
      <c r="AO230" s="97"/>
      <c r="AP230" s="94"/>
      <c r="AQ230" s="97"/>
      <c r="AR230" s="94"/>
      <c r="AS230" s="97"/>
      <c r="AT230" s="94"/>
      <c r="AU230" s="97"/>
      <c r="AV230" s="94"/>
      <c r="AW230" s="97"/>
      <c r="AX230" s="94"/>
      <c r="AY230" s="97"/>
      <c r="AZ230" s="94"/>
      <c r="BA230" s="97"/>
      <c r="BB230" s="94"/>
      <c r="BC230" s="97"/>
      <c r="BD230" s="182"/>
      <c r="BE230" s="97"/>
    </row>
    <row r="231" spans="1:61" ht="12.75" hidden="1">
      <c r="A231" s="11" t="s">
        <v>10</v>
      </c>
      <c r="B231" s="46" t="s">
        <v>217</v>
      </c>
      <c r="C231" s="63" t="s">
        <v>4</v>
      </c>
      <c r="D231" s="122">
        <v>64.598</v>
      </c>
      <c r="E231" s="123"/>
      <c r="F231" s="122">
        <v>336.483</v>
      </c>
      <c r="G231" s="123"/>
      <c r="H231" s="122">
        <v>196.134</v>
      </c>
      <c r="I231" s="123"/>
      <c r="J231" s="122">
        <v>373.027</v>
      </c>
      <c r="K231" s="123"/>
      <c r="L231" s="122">
        <v>375.657</v>
      </c>
      <c r="M231" s="123"/>
      <c r="N231" s="172">
        <v>-127.354</v>
      </c>
      <c r="O231" s="173"/>
      <c r="P231" s="122">
        <v>94.739</v>
      </c>
      <c r="Q231" s="123"/>
      <c r="R231" s="172">
        <v>-158.07</v>
      </c>
      <c r="S231" s="173"/>
      <c r="T231" s="172">
        <v>-48.947</v>
      </c>
      <c r="U231" s="173"/>
      <c r="V231" s="172">
        <v>-1180.061</v>
      </c>
      <c r="W231" s="173"/>
      <c r="X231" s="122">
        <v>146.362</v>
      </c>
      <c r="Y231" s="123"/>
      <c r="Z231" s="172">
        <v>-109.252</v>
      </c>
      <c r="AA231" s="173"/>
      <c r="AB231" s="172">
        <v>-133.272</v>
      </c>
      <c r="AC231" s="173"/>
      <c r="AD231" s="172">
        <v>-713.758</v>
      </c>
      <c r="AE231" s="173"/>
      <c r="AF231" s="122">
        <v>-54.098</v>
      </c>
      <c r="AG231" s="123"/>
      <c r="AH231" s="172">
        <v>-77.925</v>
      </c>
      <c r="AI231" s="31"/>
      <c r="AJ231" s="172">
        <v>-56.714</v>
      </c>
      <c r="AK231" s="173"/>
      <c r="AL231" s="172">
        <v>-592.598</v>
      </c>
      <c r="AM231" s="173"/>
      <c r="AN231" s="172">
        <v>-148.164</v>
      </c>
      <c r="AO231" s="173"/>
      <c r="AP231" s="172">
        <v>-102.953</v>
      </c>
      <c r="AQ231" s="173"/>
      <c r="AR231" s="122">
        <v>269.456</v>
      </c>
      <c r="AS231" s="123"/>
      <c r="AT231" s="172">
        <v>-891.287</v>
      </c>
      <c r="AU231" s="173"/>
      <c r="AV231" s="122">
        <v>527.162</v>
      </c>
      <c r="AW231" s="123"/>
      <c r="AX231" s="172">
        <v>-185.429</v>
      </c>
      <c r="AY231" s="173"/>
      <c r="AZ231" s="172">
        <v>-52.802</v>
      </c>
      <c r="BA231" s="173"/>
      <c r="BB231" s="122">
        <v>206.984</v>
      </c>
      <c r="BC231" s="123"/>
      <c r="BD231" s="206">
        <v>-922.195</v>
      </c>
      <c r="BE231" s="173"/>
      <c r="BH231" s="12"/>
      <c r="BI231" s="12"/>
    </row>
    <row r="232" spans="1:61" ht="25.5" hidden="1">
      <c r="A232" s="11" t="s">
        <v>11</v>
      </c>
      <c r="B232" s="46" t="s">
        <v>425</v>
      </c>
      <c r="C232" s="63" t="s">
        <v>4</v>
      </c>
      <c r="D232" s="122">
        <v>206.339</v>
      </c>
      <c r="E232" s="123"/>
      <c r="F232" s="122">
        <v>136.425</v>
      </c>
      <c r="G232" s="123"/>
      <c r="H232" s="122">
        <v>217.434</v>
      </c>
      <c r="I232" s="123"/>
      <c r="J232" s="122">
        <v>205.238</v>
      </c>
      <c r="K232" s="123"/>
      <c r="L232" s="122">
        <v>205.806</v>
      </c>
      <c r="M232" s="123"/>
      <c r="N232" s="172">
        <v>204.892</v>
      </c>
      <c r="O232" s="173"/>
      <c r="P232" s="122">
        <v>204.932</v>
      </c>
      <c r="Q232" s="123"/>
      <c r="R232" s="172">
        <v>204.201</v>
      </c>
      <c r="S232" s="173"/>
      <c r="T232" s="172">
        <v>205.613</v>
      </c>
      <c r="U232" s="173"/>
      <c r="V232" s="172">
        <v>203.273</v>
      </c>
      <c r="W232" s="173"/>
      <c r="X232" s="122">
        <v>216.024</v>
      </c>
      <c r="Y232" s="123"/>
      <c r="Z232" s="197">
        <v>78.111</v>
      </c>
      <c r="AA232" s="198"/>
      <c r="AB232" s="172">
        <v>99.86</v>
      </c>
      <c r="AC232" s="173"/>
      <c r="AD232" s="172">
        <v>113.603</v>
      </c>
      <c r="AE232" s="173"/>
      <c r="AF232" s="122">
        <v>211.444</v>
      </c>
      <c r="AG232" s="123"/>
      <c r="AH232" s="172">
        <v>88.909</v>
      </c>
      <c r="AI232" s="31"/>
      <c r="AJ232" s="172">
        <v>108.413</v>
      </c>
      <c r="AK232" s="173"/>
      <c r="AL232" s="172">
        <v>117.553</v>
      </c>
      <c r="AM232" s="173"/>
      <c r="AN232" s="172">
        <v>41.68</v>
      </c>
      <c r="AO232" s="173"/>
      <c r="AP232" s="172">
        <v>134.954</v>
      </c>
      <c r="AQ232" s="173"/>
      <c r="AR232" s="122">
        <v>123.762</v>
      </c>
      <c r="AS232" s="123"/>
      <c r="AT232" s="201">
        <v>93.66</v>
      </c>
      <c r="AU232" s="202"/>
      <c r="AV232" s="122">
        <v>324.717</v>
      </c>
      <c r="AW232" s="123"/>
      <c r="AX232" s="172">
        <v>79.266</v>
      </c>
      <c r="AY232" s="173"/>
      <c r="AZ232" s="172">
        <v>117.825</v>
      </c>
      <c r="BA232" s="173"/>
      <c r="BB232" s="122">
        <v>256.838</v>
      </c>
      <c r="BC232" s="123"/>
      <c r="BD232" s="206">
        <v>191.516</v>
      </c>
      <c r="BE232" s="173"/>
      <c r="BH232" s="12"/>
      <c r="BI232" s="12"/>
    </row>
    <row r="233" spans="1:59" ht="12.75" hidden="1">
      <c r="A233" s="48" t="s">
        <v>12</v>
      </c>
      <c r="B233" s="49" t="s">
        <v>32</v>
      </c>
      <c r="C233" s="22" t="s">
        <v>4</v>
      </c>
      <c r="D233" s="100">
        <f>SUM(D231:D232)</f>
        <v>270.937</v>
      </c>
      <c r="E233" s="101"/>
      <c r="F233" s="100">
        <f aca="true" t="shared" si="10" ref="F233:V233">SUM(F231:F232)</f>
        <v>472.908</v>
      </c>
      <c r="G233" s="101"/>
      <c r="H233" s="100">
        <f t="shared" si="10"/>
        <v>413.568</v>
      </c>
      <c r="I233" s="101"/>
      <c r="J233" s="100">
        <f t="shared" si="10"/>
        <v>578.265</v>
      </c>
      <c r="K233" s="101"/>
      <c r="L233" s="100">
        <f t="shared" si="10"/>
        <v>581.463</v>
      </c>
      <c r="M233" s="101"/>
      <c r="N233" s="100">
        <f t="shared" si="10"/>
        <v>77.538</v>
      </c>
      <c r="O233" s="101"/>
      <c r="P233" s="100">
        <f t="shared" si="10"/>
        <v>299.671</v>
      </c>
      <c r="Q233" s="101"/>
      <c r="R233" s="100">
        <f t="shared" si="10"/>
        <v>46.131</v>
      </c>
      <c r="S233" s="101"/>
      <c r="T233" s="100">
        <f t="shared" si="10"/>
        <v>156.666</v>
      </c>
      <c r="U233" s="101"/>
      <c r="V233" s="100">
        <f t="shared" si="10"/>
        <v>-976.7879999999999</v>
      </c>
      <c r="W233" s="101"/>
      <c r="X233" s="100">
        <f aca="true" t="shared" si="11" ref="X233:BD233">SUM(X231:X232)</f>
        <v>362.38599999999997</v>
      </c>
      <c r="Y233" s="101"/>
      <c r="Z233" s="100">
        <f t="shared" si="11"/>
        <v>-31.14099999999999</v>
      </c>
      <c r="AA233" s="101"/>
      <c r="AB233" s="100">
        <f t="shared" si="11"/>
        <v>-33.41199999999999</v>
      </c>
      <c r="AC233" s="101"/>
      <c r="AD233" s="100">
        <f t="shared" si="11"/>
        <v>-600.1550000000001</v>
      </c>
      <c r="AE233" s="101"/>
      <c r="AF233" s="100">
        <f t="shared" si="11"/>
        <v>157.346</v>
      </c>
      <c r="AG233" s="101"/>
      <c r="AH233" s="100">
        <f t="shared" si="11"/>
        <v>10.984000000000009</v>
      </c>
      <c r="AI233" s="28"/>
      <c r="AJ233" s="100">
        <f t="shared" si="11"/>
        <v>51.699</v>
      </c>
      <c r="AK233" s="101"/>
      <c r="AL233" s="100">
        <f t="shared" si="11"/>
        <v>-475.04499999999996</v>
      </c>
      <c r="AM233" s="101"/>
      <c r="AN233" s="100">
        <f t="shared" si="11"/>
        <v>-106.48399999999998</v>
      </c>
      <c r="AO233" s="101"/>
      <c r="AP233" s="100">
        <f t="shared" si="11"/>
        <v>32.001000000000005</v>
      </c>
      <c r="AQ233" s="101"/>
      <c r="AR233" s="100">
        <f t="shared" si="11"/>
        <v>393.218</v>
      </c>
      <c r="AS233" s="101"/>
      <c r="AT233" s="100">
        <f t="shared" si="11"/>
        <v>-797.6270000000001</v>
      </c>
      <c r="AU233" s="101"/>
      <c r="AV233" s="100">
        <f t="shared" si="11"/>
        <v>851.879</v>
      </c>
      <c r="AW233" s="101"/>
      <c r="AX233" s="100">
        <f t="shared" si="11"/>
        <v>-106.163</v>
      </c>
      <c r="AY233" s="101"/>
      <c r="AZ233" s="100">
        <f t="shared" si="11"/>
        <v>65.023</v>
      </c>
      <c r="BA233" s="101"/>
      <c r="BB233" s="100">
        <f t="shared" si="11"/>
        <v>463.822</v>
      </c>
      <c r="BC233" s="101"/>
      <c r="BD233" s="184">
        <f t="shared" si="11"/>
        <v>-730.6790000000001</v>
      </c>
      <c r="BE233" s="101"/>
      <c r="BF233" s="32"/>
      <c r="BG233" s="35"/>
    </row>
    <row r="234" spans="1:59" ht="12.75" hidden="1">
      <c r="A234" s="48"/>
      <c r="B234" s="49" t="s">
        <v>432</v>
      </c>
      <c r="C234" s="22"/>
      <c r="D234" s="100">
        <v>22.927</v>
      </c>
      <c r="E234" s="101"/>
      <c r="F234" s="100">
        <v>15.158</v>
      </c>
      <c r="G234" s="101"/>
      <c r="H234" s="100">
        <v>24.159</v>
      </c>
      <c r="I234" s="101"/>
      <c r="J234" s="100">
        <v>22.804</v>
      </c>
      <c r="K234" s="101"/>
      <c r="L234" s="100">
        <v>22.867</v>
      </c>
      <c r="M234" s="101"/>
      <c r="N234" s="100">
        <v>22.766</v>
      </c>
      <c r="O234" s="101"/>
      <c r="P234" s="95">
        <v>22.77</v>
      </c>
      <c r="Q234" s="101"/>
      <c r="R234" s="100">
        <v>22.689</v>
      </c>
      <c r="S234" s="101"/>
      <c r="T234" s="100">
        <v>22.846</v>
      </c>
      <c r="U234" s="101"/>
      <c r="V234" s="100">
        <v>22.586</v>
      </c>
      <c r="W234" s="101"/>
      <c r="X234" s="100">
        <v>24.003</v>
      </c>
      <c r="Y234" s="101"/>
      <c r="Z234" s="100">
        <v>8.678</v>
      </c>
      <c r="AA234" s="101"/>
      <c r="AB234" s="100">
        <v>11.096</v>
      </c>
      <c r="AC234" s="101"/>
      <c r="AD234" s="100">
        <v>12.623</v>
      </c>
      <c r="AE234" s="101"/>
      <c r="AF234" s="100">
        <v>23.494</v>
      </c>
      <c r="AG234" s="101"/>
      <c r="AH234" s="100">
        <v>9.879</v>
      </c>
      <c r="AI234" s="28"/>
      <c r="AJ234" s="100">
        <v>12.046</v>
      </c>
      <c r="AK234" s="101"/>
      <c r="AL234" s="100">
        <v>13.061</v>
      </c>
      <c r="AM234" s="101"/>
      <c r="AN234" s="100">
        <v>4.631</v>
      </c>
      <c r="AO234" s="101"/>
      <c r="AP234" s="100">
        <v>14.995</v>
      </c>
      <c r="AQ234" s="101"/>
      <c r="AR234" s="100">
        <v>13.751</v>
      </c>
      <c r="AS234" s="101"/>
      <c r="AT234" s="100">
        <v>10.407</v>
      </c>
      <c r="AU234" s="101"/>
      <c r="AV234" s="100">
        <v>36.08</v>
      </c>
      <c r="AW234" s="101"/>
      <c r="AX234" s="100">
        <v>8.807</v>
      </c>
      <c r="AY234" s="101"/>
      <c r="AZ234" s="100">
        <v>13.092</v>
      </c>
      <c r="BA234" s="101"/>
      <c r="BB234" s="100">
        <v>28.538</v>
      </c>
      <c r="BC234" s="101"/>
      <c r="BD234" s="186">
        <v>21.28</v>
      </c>
      <c r="BE234" s="101"/>
      <c r="BF234" s="33"/>
      <c r="BG234" s="35"/>
    </row>
    <row r="235" spans="1:57" ht="12.75" hidden="1">
      <c r="A235" s="50"/>
      <c r="B235" s="47" t="s">
        <v>1</v>
      </c>
      <c r="C235" s="64"/>
      <c r="D235" s="94"/>
      <c r="E235" s="97"/>
      <c r="F235" s="94"/>
      <c r="G235" s="97"/>
      <c r="H235" s="94"/>
      <c r="I235" s="97"/>
      <c r="J235" s="94"/>
      <c r="K235" s="97"/>
      <c r="L235" s="94"/>
      <c r="M235" s="97"/>
      <c r="N235" s="94"/>
      <c r="O235" s="97"/>
      <c r="P235" s="94"/>
      <c r="Q235" s="97"/>
      <c r="R235" s="94"/>
      <c r="S235" s="97"/>
      <c r="T235" s="94"/>
      <c r="U235" s="97"/>
      <c r="V235" s="94"/>
      <c r="W235" s="97"/>
      <c r="X235" s="94"/>
      <c r="Y235" s="97"/>
      <c r="Z235" s="168"/>
      <c r="AA235" s="169"/>
      <c r="AB235" s="94"/>
      <c r="AC235" s="97"/>
      <c r="AD235" s="94"/>
      <c r="AE235" s="97"/>
      <c r="AF235" s="94"/>
      <c r="AG235" s="97"/>
      <c r="AH235" s="122"/>
      <c r="AI235" s="23"/>
      <c r="AJ235" s="94"/>
      <c r="AK235" s="97"/>
      <c r="AL235" s="94"/>
      <c r="AM235" s="97"/>
      <c r="AN235" s="94"/>
      <c r="AO235" s="97"/>
      <c r="AP235" s="94"/>
      <c r="AQ235" s="97"/>
      <c r="AR235" s="94"/>
      <c r="AS235" s="97"/>
      <c r="AT235" s="122"/>
      <c r="AU235" s="123"/>
      <c r="AV235" s="94"/>
      <c r="AW235" s="97"/>
      <c r="AX235" s="94"/>
      <c r="AY235" s="97"/>
      <c r="AZ235" s="94"/>
      <c r="BA235" s="97"/>
      <c r="BB235" s="94"/>
      <c r="BC235" s="97"/>
      <c r="BD235" s="182"/>
      <c r="BE235" s="97"/>
    </row>
    <row r="236" spans="1:57" ht="12.75" hidden="1">
      <c r="A236" s="38" t="s">
        <v>27</v>
      </c>
      <c r="B236" s="1" t="s">
        <v>146</v>
      </c>
      <c r="C236" s="65" t="s">
        <v>147</v>
      </c>
      <c r="D236" s="100">
        <v>0</v>
      </c>
      <c r="E236" s="101">
        <v>0</v>
      </c>
      <c r="F236" s="100">
        <v>0</v>
      </c>
      <c r="G236" s="101">
        <v>0</v>
      </c>
      <c r="H236" s="100">
        <v>0</v>
      </c>
      <c r="I236" s="101">
        <v>0</v>
      </c>
      <c r="J236" s="100">
        <v>0</v>
      </c>
      <c r="K236" s="101">
        <v>0</v>
      </c>
      <c r="L236" s="100">
        <v>0</v>
      </c>
      <c r="M236" s="101">
        <v>0</v>
      </c>
      <c r="N236" s="175" t="s">
        <v>241</v>
      </c>
      <c r="O236" s="176">
        <v>0</v>
      </c>
      <c r="P236" s="175" t="s">
        <v>241</v>
      </c>
      <c r="Q236" s="176">
        <v>0</v>
      </c>
      <c r="R236" s="175" t="s">
        <v>241</v>
      </c>
      <c r="S236" s="176">
        <v>0</v>
      </c>
      <c r="T236" s="175" t="s">
        <v>241</v>
      </c>
      <c r="U236" s="176">
        <v>0</v>
      </c>
      <c r="V236" s="175" t="s">
        <v>241</v>
      </c>
      <c r="W236" s="176">
        <v>0</v>
      </c>
      <c r="X236" s="175" t="s">
        <v>241</v>
      </c>
      <c r="Y236" s="176">
        <v>0</v>
      </c>
      <c r="Z236" s="175" t="s">
        <v>241</v>
      </c>
      <c r="AA236" s="176">
        <v>0</v>
      </c>
      <c r="AB236" s="175" t="s">
        <v>227</v>
      </c>
      <c r="AC236" s="176" t="s">
        <v>16</v>
      </c>
      <c r="AD236" s="100">
        <v>0</v>
      </c>
      <c r="AE236" s="101">
        <v>0</v>
      </c>
      <c r="AF236" s="100">
        <v>0</v>
      </c>
      <c r="AG236" s="101">
        <v>0</v>
      </c>
      <c r="AH236" s="100">
        <v>0</v>
      </c>
      <c r="AI236" s="28">
        <v>0</v>
      </c>
      <c r="AJ236" s="100">
        <v>10</v>
      </c>
      <c r="AK236" s="101">
        <v>0</v>
      </c>
      <c r="AL236" s="100">
        <v>0</v>
      </c>
      <c r="AM236" s="101">
        <v>12</v>
      </c>
      <c r="AN236" s="100">
        <v>0</v>
      </c>
      <c r="AO236" s="101">
        <v>0</v>
      </c>
      <c r="AP236" s="100">
        <v>10</v>
      </c>
      <c r="AQ236" s="101">
        <v>0</v>
      </c>
      <c r="AR236" s="100">
        <v>50</v>
      </c>
      <c r="AS236" s="101">
        <v>0</v>
      </c>
      <c r="AT236" s="100">
        <v>0</v>
      </c>
      <c r="AU236" s="101">
        <v>0</v>
      </c>
      <c r="AV236" s="100">
        <v>0</v>
      </c>
      <c r="AW236" s="101">
        <v>45</v>
      </c>
      <c r="AX236" s="100">
        <v>0</v>
      </c>
      <c r="AY236" s="101">
        <v>15</v>
      </c>
      <c r="AZ236" s="100">
        <v>0</v>
      </c>
      <c r="BA236" s="101">
        <v>0</v>
      </c>
      <c r="BB236" s="100">
        <v>0</v>
      </c>
      <c r="BC236" s="101">
        <v>0.5</v>
      </c>
      <c r="BD236" s="184">
        <v>0</v>
      </c>
      <c r="BE236" s="101">
        <v>0</v>
      </c>
    </row>
    <row r="237" spans="1:57" ht="12.75" hidden="1">
      <c r="A237" s="39"/>
      <c r="B237" s="2"/>
      <c r="C237" s="66" t="s">
        <v>148</v>
      </c>
      <c r="D237" s="100">
        <v>0</v>
      </c>
      <c r="E237" s="101">
        <v>0</v>
      </c>
      <c r="F237" s="100">
        <v>0</v>
      </c>
      <c r="G237" s="101">
        <v>0</v>
      </c>
      <c r="H237" s="100">
        <v>0</v>
      </c>
      <c r="I237" s="101">
        <v>0</v>
      </c>
      <c r="J237" s="100">
        <v>0</v>
      </c>
      <c r="K237" s="101">
        <v>0</v>
      </c>
      <c r="L237" s="100">
        <v>0</v>
      </c>
      <c r="M237" s="101">
        <v>0</v>
      </c>
      <c r="N237" s="175" t="s">
        <v>241</v>
      </c>
      <c r="O237" s="176">
        <v>0</v>
      </c>
      <c r="P237" s="175" t="s">
        <v>241</v>
      </c>
      <c r="Q237" s="176">
        <v>0</v>
      </c>
      <c r="R237" s="175" t="s">
        <v>241</v>
      </c>
      <c r="S237" s="176">
        <v>0</v>
      </c>
      <c r="T237" s="175" t="s">
        <v>241</v>
      </c>
      <c r="U237" s="176">
        <v>0</v>
      </c>
      <c r="V237" s="175" t="s">
        <v>241</v>
      </c>
      <c r="W237" s="176">
        <v>0</v>
      </c>
      <c r="X237" s="175" t="s">
        <v>241</v>
      </c>
      <c r="Y237" s="176">
        <v>0</v>
      </c>
      <c r="Z237" s="175" t="s">
        <v>241</v>
      </c>
      <c r="AA237" s="176">
        <v>0</v>
      </c>
      <c r="AB237" s="175" t="s">
        <v>246</v>
      </c>
      <c r="AC237" s="176" t="s">
        <v>478</v>
      </c>
      <c r="AD237" s="100">
        <v>0</v>
      </c>
      <c r="AE237" s="101">
        <v>0</v>
      </c>
      <c r="AF237" s="100">
        <v>0</v>
      </c>
      <c r="AG237" s="101">
        <v>0</v>
      </c>
      <c r="AH237" s="100">
        <v>0</v>
      </c>
      <c r="AI237" s="28">
        <v>0</v>
      </c>
      <c r="AJ237" s="175" t="s">
        <v>239</v>
      </c>
      <c r="AK237" s="176">
        <v>0</v>
      </c>
      <c r="AL237" s="100">
        <v>0</v>
      </c>
      <c r="AM237" s="101">
        <v>5.914</v>
      </c>
      <c r="AN237" s="100">
        <v>0</v>
      </c>
      <c r="AO237" s="101">
        <v>0</v>
      </c>
      <c r="AP237" s="175" t="s">
        <v>293</v>
      </c>
      <c r="AQ237" s="176">
        <v>0</v>
      </c>
      <c r="AR237" s="100">
        <v>36.42</v>
      </c>
      <c r="AS237" s="101">
        <v>0</v>
      </c>
      <c r="AT237" s="100">
        <v>0</v>
      </c>
      <c r="AU237" s="101">
        <v>0</v>
      </c>
      <c r="AV237" s="100">
        <v>0</v>
      </c>
      <c r="AW237" s="101">
        <v>22.222</v>
      </c>
      <c r="AX237" s="100">
        <v>0</v>
      </c>
      <c r="AY237" s="101">
        <v>4.272</v>
      </c>
      <c r="AZ237" s="100">
        <v>0</v>
      </c>
      <c r="BA237" s="101">
        <v>0</v>
      </c>
      <c r="BB237" s="100">
        <v>0</v>
      </c>
      <c r="BC237" s="101">
        <v>0.084</v>
      </c>
      <c r="BD237" s="184">
        <v>0</v>
      </c>
      <c r="BE237" s="101">
        <v>0</v>
      </c>
    </row>
    <row r="238" spans="1:57" ht="12.75" hidden="1">
      <c r="A238" s="38" t="s">
        <v>8</v>
      </c>
      <c r="B238" s="1" t="s">
        <v>211</v>
      </c>
      <c r="C238" s="65" t="s">
        <v>210</v>
      </c>
      <c r="D238" s="100">
        <v>50</v>
      </c>
      <c r="E238" s="101">
        <v>48</v>
      </c>
      <c r="F238" s="100">
        <v>50</v>
      </c>
      <c r="G238" s="101">
        <v>48</v>
      </c>
      <c r="H238" s="100">
        <v>0</v>
      </c>
      <c r="I238" s="101">
        <v>0</v>
      </c>
      <c r="J238" s="100">
        <v>50</v>
      </c>
      <c r="K238" s="101">
        <v>58</v>
      </c>
      <c r="L238" s="100">
        <v>50</v>
      </c>
      <c r="M238" s="101">
        <v>0</v>
      </c>
      <c r="N238" s="175" t="s">
        <v>227</v>
      </c>
      <c r="O238" s="176">
        <v>12</v>
      </c>
      <c r="P238" s="175" t="s">
        <v>227</v>
      </c>
      <c r="Q238" s="176">
        <v>24</v>
      </c>
      <c r="R238" s="175" t="s">
        <v>238</v>
      </c>
      <c r="S238" s="176">
        <v>0</v>
      </c>
      <c r="T238" s="175" t="s">
        <v>238</v>
      </c>
      <c r="U238" s="176">
        <v>0</v>
      </c>
      <c r="V238" s="175" t="s">
        <v>241</v>
      </c>
      <c r="W238" s="176">
        <v>0</v>
      </c>
      <c r="X238" s="175" t="s">
        <v>241</v>
      </c>
      <c r="Y238" s="176">
        <v>0</v>
      </c>
      <c r="Z238" s="175" t="s">
        <v>241</v>
      </c>
      <c r="AA238" s="176">
        <v>0</v>
      </c>
      <c r="AB238" s="175" t="s">
        <v>241</v>
      </c>
      <c r="AC238" s="176">
        <v>0</v>
      </c>
      <c r="AD238" s="100">
        <v>0</v>
      </c>
      <c r="AE238" s="101">
        <v>0</v>
      </c>
      <c r="AF238" s="100">
        <v>0</v>
      </c>
      <c r="AG238" s="101">
        <v>0</v>
      </c>
      <c r="AH238" s="100">
        <v>0</v>
      </c>
      <c r="AI238" s="28">
        <v>0</v>
      </c>
      <c r="AJ238" s="100">
        <v>0</v>
      </c>
      <c r="AK238" s="101">
        <v>0</v>
      </c>
      <c r="AL238" s="100">
        <v>0</v>
      </c>
      <c r="AM238" s="101">
        <v>0</v>
      </c>
      <c r="AN238" s="100">
        <v>0</v>
      </c>
      <c r="AO238" s="101">
        <v>0</v>
      </c>
      <c r="AP238" s="100">
        <v>0</v>
      </c>
      <c r="AQ238" s="101">
        <v>0</v>
      </c>
      <c r="AR238" s="100">
        <v>0</v>
      </c>
      <c r="AS238" s="101">
        <v>0</v>
      </c>
      <c r="AT238" s="100">
        <v>0</v>
      </c>
      <c r="AU238" s="101">
        <v>0</v>
      </c>
      <c r="AV238" s="100">
        <v>30</v>
      </c>
      <c r="AW238" s="101">
        <v>120</v>
      </c>
      <c r="AX238" s="100">
        <v>0</v>
      </c>
      <c r="AY238" s="101">
        <v>0</v>
      </c>
      <c r="AZ238" s="100">
        <v>0</v>
      </c>
      <c r="BA238" s="101">
        <v>0</v>
      </c>
      <c r="BB238" s="100">
        <v>30</v>
      </c>
      <c r="BC238" s="176" t="s">
        <v>227</v>
      </c>
      <c r="BD238" s="184">
        <v>0</v>
      </c>
      <c r="BE238" s="101">
        <v>0</v>
      </c>
    </row>
    <row r="239" spans="1:57" ht="12.75" hidden="1">
      <c r="A239" s="39"/>
      <c r="B239" s="2"/>
      <c r="C239" s="66" t="s">
        <v>148</v>
      </c>
      <c r="D239" s="95">
        <v>13.5</v>
      </c>
      <c r="E239" s="176">
        <v>26.084</v>
      </c>
      <c r="F239" s="175" t="s">
        <v>239</v>
      </c>
      <c r="G239" s="176">
        <v>25.807</v>
      </c>
      <c r="H239" s="175" t="s">
        <v>241</v>
      </c>
      <c r="I239" s="176">
        <v>0</v>
      </c>
      <c r="J239" s="175" t="s">
        <v>239</v>
      </c>
      <c r="K239" s="176">
        <v>28.82</v>
      </c>
      <c r="L239" s="175" t="s">
        <v>239</v>
      </c>
      <c r="M239" s="176">
        <v>0</v>
      </c>
      <c r="N239" s="175" t="s">
        <v>243</v>
      </c>
      <c r="O239" s="176">
        <v>6.634</v>
      </c>
      <c r="P239" s="175" t="s">
        <v>243</v>
      </c>
      <c r="Q239" s="176">
        <v>5.166</v>
      </c>
      <c r="R239" s="175" t="s">
        <v>282</v>
      </c>
      <c r="S239" s="176">
        <v>0</v>
      </c>
      <c r="T239" s="175" t="s">
        <v>282</v>
      </c>
      <c r="U239" s="176">
        <v>0</v>
      </c>
      <c r="V239" s="175" t="s">
        <v>241</v>
      </c>
      <c r="W239" s="176">
        <v>0</v>
      </c>
      <c r="X239" s="175" t="s">
        <v>241</v>
      </c>
      <c r="Y239" s="176">
        <v>0</v>
      </c>
      <c r="Z239" s="175" t="s">
        <v>241</v>
      </c>
      <c r="AA239" s="176">
        <v>0</v>
      </c>
      <c r="AB239" s="175" t="s">
        <v>241</v>
      </c>
      <c r="AC239" s="176">
        <v>0</v>
      </c>
      <c r="AD239" s="100">
        <v>0</v>
      </c>
      <c r="AE239" s="101">
        <v>0</v>
      </c>
      <c r="AF239" s="100">
        <v>0</v>
      </c>
      <c r="AG239" s="101">
        <v>0</v>
      </c>
      <c r="AH239" s="100">
        <v>0</v>
      </c>
      <c r="AI239" s="28">
        <v>0</v>
      </c>
      <c r="AJ239" s="100">
        <v>0</v>
      </c>
      <c r="AK239" s="101">
        <v>0</v>
      </c>
      <c r="AL239" s="100">
        <v>0</v>
      </c>
      <c r="AM239" s="101">
        <v>0</v>
      </c>
      <c r="AN239" s="100">
        <v>0</v>
      </c>
      <c r="AO239" s="101">
        <v>0</v>
      </c>
      <c r="AP239" s="100">
        <v>0</v>
      </c>
      <c r="AQ239" s="101">
        <v>0</v>
      </c>
      <c r="AR239" s="100">
        <v>0</v>
      </c>
      <c r="AS239" s="101">
        <v>0</v>
      </c>
      <c r="AT239" s="100">
        <v>0</v>
      </c>
      <c r="AU239" s="101">
        <v>0</v>
      </c>
      <c r="AV239" s="175" t="s">
        <v>407</v>
      </c>
      <c r="AW239" s="176">
        <v>32.625</v>
      </c>
      <c r="AX239" s="100">
        <v>0</v>
      </c>
      <c r="AY239" s="101">
        <v>0</v>
      </c>
      <c r="AZ239" s="100">
        <v>0</v>
      </c>
      <c r="BA239" s="101">
        <v>0</v>
      </c>
      <c r="BB239" s="175" t="s">
        <v>297</v>
      </c>
      <c r="BC239" s="176" t="s">
        <v>474</v>
      </c>
      <c r="BD239" s="184">
        <v>0</v>
      </c>
      <c r="BE239" s="101">
        <v>0</v>
      </c>
    </row>
    <row r="240" spans="1:57" ht="12.75" hidden="1">
      <c r="A240" s="38" t="s">
        <v>9</v>
      </c>
      <c r="B240" s="1" t="s">
        <v>150</v>
      </c>
      <c r="C240" s="65" t="s">
        <v>152</v>
      </c>
      <c r="D240" s="100">
        <v>0</v>
      </c>
      <c r="E240" s="101">
        <v>0</v>
      </c>
      <c r="F240" s="100">
        <v>0</v>
      </c>
      <c r="G240" s="101">
        <v>0</v>
      </c>
      <c r="H240" s="100">
        <v>0</v>
      </c>
      <c r="I240" s="101">
        <v>0</v>
      </c>
      <c r="J240" s="100">
        <v>0</v>
      </c>
      <c r="K240" s="101">
        <v>0</v>
      </c>
      <c r="L240" s="100">
        <v>0</v>
      </c>
      <c r="M240" s="101">
        <v>0</v>
      </c>
      <c r="N240" s="175" t="s">
        <v>241</v>
      </c>
      <c r="O240" s="176">
        <v>0</v>
      </c>
      <c r="P240" s="175" t="s">
        <v>241</v>
      </c>
      <c r="Q240" s="176">
        <v>0</v>
      </c>
      <c r="R240" s="175" t="s">
        <v>241</v>
      </c>
      <c r="S240" s="176">
        <v>0</v>
      </c>
      <c r="T240" s="175" t="s">
        <v>241</v>
      </c>
      <c r="U240" s="176">
        <v>0</v>
      </c>
      <c r="V240" s="175" t="s">
        <v>241</v>
      </c>
      <c r="W240" s="176">
        <v>0</v>
      </c>
      <c r="X240" s="175" t="s">
        <v>241</v>
      </c>
      <c r="Y240" s="176">
        <v>0</v>
      </c>
      <c r="Z240" s="175" t="s">
        <v>241</v>
      </c>
      <c r="AA240" s="176">
        <v>0</v>
      </c>
      <c r="AB240" s="175" t="s">
        <v>241</v>
      </c>
      <c r="AC240" s="176">
        <v>0</v>
      </c>
      <c r="AD240" s="100">
        <v>0</v>
      </c>
      <c r="AE240" s="101">
        <v>0</v>
      </c>
      <c r="AF240" s="100">
        <v>0</v>
      </c>
      <c r="AG240" s="101">
        <v>0</v>
      </c>
      <c r="AH240" s="100">
        <v>0</v>
      </c>
      <c r="AI240" s="28">
        <v>0</v>
      </c>
      <c r="AJ240" s="100">
        <v>0</v>
      </c>
      <c r="AK240" s="101">
        <v>0</v>
      </c>
      <c r="AL240" s="100">
        <v>0</v>
      </c>
      <c r="AM240" s="101">
        <v>0</v>
      </c>
      <c r="AN240" s="100">
        <v>0</v>
      </c>
      <c r="AO240" s="101">
        <v>0</v>
      </c>
      <c r="AP240" s="100">
        <v>0</v>
      </c>
      <c r="AQ240" s="101">
        <v>0</v>
      </c>
      <c r="AR240" s="100">
        <v>0</v>
      </c>
      <c r="AS240" s="101">
        <v>0</v>
      </c>
      <c r="AT240" s="100">
        <v>0</v>
      </c>
      <c r="AU240" s="101">
        <v>0</v>
      </c>
      <c r="AV240" s="100">
        <v>0</v>
      </c>
      <c r="AW240" s="101">
        <v>0</v>
      </c>
      <c r="AX240" s="100">
        <v>0</v>
      </c>
      <c r="AY240" s="101">
        <v>0</v>
      </c>
      <c r="AZ240" s="100">
        <v>0</v>
      </c>
      <c r="BA240" s="101">
        <v>0</v>
      </c>
      <c r="BB240" s="100">
        <v>0</v>
      </c>
      <c r="BC240" s="101">
        <v>0</v>
      </c>
      <c r="BD240" s="184">
        <v>0</v>
      </c>
      <c r="BE240" s="101">
        <v>0</v>
      </c>
    </row>
    <row r="241" spans="1:57" ht="12.75" hidden="1">
      <c r="A241" s="39"/>
      <c r="B241" s="2" t="s">
        <v>151</v>
      </c>
      <c r="C241" s="66" t="s">
        <v>148</v>
      </c>
      <c r="D241" s="100">
        <v>0</v>
      </c>
      <c r="E241" s="101">
        <v>0</v>
      </c>
      <c r="F241" s="100">
        <v>0</v>
      </c>
      <c r="G241" s="101">
        <v>0</v>
      </c>
      <c r="H241" s="100">
        <v>0</v>
      </c>
      <c r="I241" s="101">
        <v>0</v>
      </c>
      <c r="J241" s="100">
        <v>0</v>
      </c>
      <c r="K241" s="101">
        <v>0</v>
      </c>
      <c r="L241" s="100">
        <v>0</v>
      </c>
      <c r="M241" s="101">
        <v>0</v>
      </c>
      <c r="N241" s="175" t="s">
        <v>241</v>
      </c>
      <c r="O241" s="176">
        <v>0</v>
      </c>
      <c r="P241" s="175" t="s">
        <v>241</v>
      </c>
      <c r="Q241" s="176">
        <v>0</v>
      </c>
      <c r="R241" s="175" t="s">
        <v>241</v>
      </c>
      <c r="S241" s="176">
        <v>0</v>
      </c>
      <c r="T241" s="175" t="s">
        <v>241</v>
      </c>
      <c r="U241" s="176">
        <v>0</v>
      </c>
      <c r="V241" s="175" t="s">
        <v>241</v>
      </c>
      <c r="W241" s="176">
        <v>0</v>
      </c>
      <c r="X241" s="175" t="s">
        <v>241</v>
      </c>
      <c r="Y241" s="176">
        <v>0</v>
      </c>
      <c r="Z241" s="175" t="s">
        <v>241</v>
      </c>
      <c r="AA241" s="176">
        <v>0</v>
      </c>
      <c r="AB241" s="175" t="s">
        <v>241</v>
      </c>
      <c r="AC241" s="176">
        <v>0</v>
      </c>
      <c r="AD241" s="100">
        <v>0</v>
      </c>
      <c r="AE241" s="101">
        <v>0</v>
      </c>
      <c r="AF241" s="100">
        <v>0</v>
      </c>
      <c r="AG241" s="101">
        <v>0</v>
      </c>
      <c r="AH241" s="100">
        <v>0</v>
      </c>
      <c r="AI241" s="28">
        <v>0</v>
      </c>
      <c r="AJ241" s="100">
        <v>0</v>
      </c>
      <c r="AK241" s="101">
        <v>0</v>
      </c>
      <c r="AL241" s="100">
        <v>0</v>
      </c>
      <c r="AM241" s="101">
        <v>0</v>
      </c>
      <c r="AN241" s="100">
        <v>0</v>
      </c>
      <c r="AO241" s="101">
        <v>0</v>
      </c>
      <c r="AP241" s="100">
        <v>0</v>
      </c>
      <c r="AQ241" s="101">
        <v>0</v>
      </c>
      <c r="AR241" s="100">
        <v>0</v>
      </c>
      <c r="AS241" s="101">
        <v>0</v>
      </c>
      <c r="AT241" s="100">
        <v>0</v>
      </c>
      <c r="AU241" s="101">
        <v>0</v>
      </c>
      <c r="AV241" s="100">
        <v>0</v>
      </c>
      <c r="AW241" s="101">
        <v>0</v>
      </c>
      <c r="AX241" s="100">
        <v>0</v>
      </c>
      <c r="AY241" s="101">
        <v>0</v>
      </c>
      <c r="AZ241" s="100">
        <v>0</v>
      </c>
      <c r="BA241" s="101">
        <v>0</v>
      </c>
      <c r="BB241" s="100">
        <v>0</v>
      </c>
      <c r="BC241" s="101">
        <v>0</v>
      </c>
      <c r="BD241" s="184">
        <v>0</v>
      </c>
      <c r="BE241" s="101">
        <v>0</v>
      </c>
    </row>
    <row r="242" spans="1:57" ht="12.75" hidden="1">
      <c r="A242" s="38" t="s">
        <v>153</v>
      </c>
      <c r="B242" s="1" t="s">
        <v>154</v>
      </c>
      <c r="C242" s="65" t="s">
        <v>155</v>
      </c>
      <c r="D242" s="100">
        <v>0</v>
      </c>
      <c r="E242" s="101">
        <v>0</v>
      </c>
      <c r="F242" s="100">
        <v>0</v>
      </c>
      <c r="G242" s="101">
        <v>0</v>
      </c>
      <c r="H242" s="100">
        <v>0</v>
      </c>
      <c r="I242" s="101">
        <v>0</v>
      </c>
      <c r="J242" s="100">
        <v>0</v>
      </c>
      <c r="K242" s="101">
        <v>0</v>
      </c>
      <c r="L242" s="100">
        <v>0</v>
      </c>
      <c r="M242" s="101">
        <v>0</v>
      </c>
      <c r="N242" s="175" t="s">
        <v>241</v>
      </c>
      <c r="O242" s="176">
        <v>0</v>
      </c>
      <c r="P242" s="175" t="s">
        <v>241</v>
      </c>
      <c r="Q242" s="176">
        <v>0</v>
      </c>
      <c r="R242" s="175" t="s">
        <v>241</v>
      </c>
      <c r="S242" s="176">
        <v>0</v>
      </c>
      <c r="T242" s="175" t="s">
        <v>241</v>
      </c>
      <c r="U242" s="176">
        <v>0</v>
      </c>
      <c r="V242" s="175" t="s">
        <v>241</v>
      </c>
      <c r="W242" s="176">
        <v>0</v>
      </c>
      <c r="X242" s="175" t="s">
        <v>241</v>
      </c>
      <c r="Y242" s="176">
        <v>0</v>
      </c>
      <c r="Z242" s="175" t="s">
        <v>241</v>
      </c>
      <c r="AA242" s="176">
        <v>0</v>
      </c>
      <c r="AB242" s="175" t="s">
        <v>241</v>
      </c>
      <c r="AC242" s="176">
        <v>0</v>
      </c>
      <c r="AD242" s="100">
        <v>0</v>
      </c>
      <c r="AE242" s="101">
        <v>0</v>
      </c>
      <c r="AF242" s="100">
        <v>0</v>
      </c>
      <c r="AG242" s="101">
        <v>0</v>
      </c>
      <c r="AH242" s="100">
        <v>0</v>
      </c>
      <c r="AI242" s="28">
        <v>0</v>
      </c>
      <c r="AJ242" s="100">
        <v>0</v>
      </c>
      <c r="AK242" s="101">
        <v>0</v>
      </c>
      <c r="AL242" s="100">
        <v>0</v>
      </c>
      <c r="AM242" s="101">
        <v>0</v>
      </c>
      <c r="AN242" s="100">
        <v>0</v>
      </c>
      <c r="AO242" s="101">
        <v>0</v>
      </c>
      <c r="AP242" s="100">
        <v>0</v>
      </c>
      <c r="AQ242" s="101">
        <v>0</v>
      </c>
      <c r="AR242" s="100">
        <v>0</v>
      </c>
      <c r="AS242" s="101">
        <v>0</v>
      </c>
      <c r="AT242" s="100">
        <v>0</v>
      </c>
      <c r="AU242" s="101">
        <v>0</v>
      </c>
      <c r="AV242" s="100">
        <v>0</v>
      </c>
      <c r="AW242" s="101">
        <v>0</v>
      </c>
      <c r="AX242" s="100">
        <v>0</v>
      </c>
      <c r="AY242" s="101">
        <v>0</v>
      </c>
      <c r="AZ242" s="100">
        <v>0</v>
      </c>
      <c r="BA242" s="101">
        <v>0</v>
      </c>
      <c r="BB242" s="100">
        <v>0</v>
      </c>
      <c r="BC242" s="101">
        <v>0</v>
      </c>
      <c r="BD242" s="184">
        <v>0</v>
      </c>
      <c r="BE242" s="101">
        <v>0</v>
      </c>
    </row>
    <row r="243" spans="1:57" ht="12.75" hidden="1">
      <c r="A243" s="39"/>
      <c r="B243" s="2"/>
      <c r="C243" s="66" t="s">
        <v>148</v>
      </c>
      <c r="D243" s="100">
        <v>0</v>
      </c>
      <c r="E243" s="101">
        <v>0</v>
      </c>
      <c r="F243" s="100">
        <v>0</v>
      </c>
      <c r="G243" s="101">
        <v>0</v>
      </c>
      <c r="H243" s="100">
        <v>0</v>
      </c>
      <c r="I243" s="101">
        <v>0</v>
      </c>
      <c r="J243" s="100">
        <v>0</v>
      </c>
      <c r="K243" s="101">
        <v>0</v>
      </c>
      <c r="L243" s="100">
        <v>0</v>
      </c>
      <c r="M243" s="101">
        <v>0</v>
      </c>
      <c r="N243" s="175" t="s">
        <v>241</v>
      </c>
      <c r="O243" s="176">
        <v>0</v>
      </c>
      <c r="P243" s="175" t="s">
        <v>241</v>
      </c>
      <c r="Q243" s="176">
        <v>0</v>
      </c>
      <c r="R243" s="175" t="s">
        <v>241</v>
      </c>
      <c r="S243" s="176">
        <v>0</v>
      </c>
      <c r="T243" s="175" t="s">
        <v>241</v>
      </c>
      <c r="U243" s="176">
        <v>0</v>
      </c>
      <c r="V243" s="175" t="s">
        <v>241</v>
      </c>
      <c r="W243" s="176">
        <v>0</v>
      </c>
      <c r="X243" s="175" t="s">
        <v>241</v>
      </c>
      <c r="Y243" s="176">
        <v>0</v>
      </c>
      <c r="Z243" s="175" t="s">
        <v>241</v>
      </c>
      <c r="AA243" s="176">
        <v>0</v>
      </c>
      <c r="AB243" s="175" t="s">
        <v>241</v>
      </c>
      <c r="AC243" s="176">
        <v>0</v>
      </c>
      <c r="AD243" s="100">
        <v>0</v>
      </c>
      <c r="AE243" s="101">
        <v>0</v>
      </c>
      <c r="AF243" s="100">
        <v>0</v>
      </c>
      <c r="AG243" s="101">
        <v>0</v>
      </c>
      <c r="AH243" s="100">
        <v>0</v>
      </c>
      <c r="AI243" s="28">
        <v>0</v>
      </c>
      <c r="AJ243" s="100">
        <v>0</v>
      </c>
      <c r="AK243" s="101">
        <v>0</v>
      </c>
      <c r="AL243" s="100">
        <v>0</v>
      </c>
      <c r="AM243" s="101">
        <v>0</v>
      </c>
      <c r="AN243" s="100">
        <v>0</v>
      </c>
      <c r="AO243" s="101">
        <v>0</v>
      </c>
      <c r="AP243" s="100">
        <v>0</v>
      </c>
      <c r="AQ243" s="101">
        <v>0</v>
      </c>
      <c r="AR243" s="100">
        <v>0</v>
      </c>
      <c r="AS243" s="101">
        <v>0</v>
      </c>
      <c r="AT243" s="100">
        <v>0</v>
      </c>
      <c r="AU243" s="101">
        <v>0</v>
      </c>
      <c r="AV243" s="100">
        <v>0</v>
      </c>
      <c r="AW243" s="101">
        <v>0</v>
      </c>
      <c r="AX243" s="100">
        <v>0</v>
      </c>
      <c r="AY243" s="101">
        <v>0</v>
      </c>
      <c r="AZ243" s="100">
        <v>0</v>
      </c>
      <c r="BA243" s="101">
        <v>0</v>
      </c>
      <c r="BB243" s="100">
        <v>0</v>
      </c>
      <c r="BC243" s="101">
        <v>0</v>
      </c>
      <c r="BD243" s="184">
        <v>0</v>
      </c>
      <c r="BE243" s="101">
        <v>0</v>
      </c>
    </row>
    <row r="244" spans="1:57" ht="12.75" hidden="1">
      <c r="A244" s="38" t="s">
        <v>13</v>
      </c>
      <c r="B244" s="1" t="s">
        <v>156</v>
      </c>
      <c r="C244" s="65" t="s">
        <v>205</v>
      </c>
      <c r="D244" s="100">
        <v>0</v>
      </c>
      <c r="E244" s="101">
        <v>0</v>
      </c>
      <c r="F244" s="100">
        <v>0</v>
      </c>
      <c r="G244" s="101">
        <v>0</v>
      </c>
      <c r="H244" s="100">
        <v>0</v>
      </c>
      <c r="I244" s="101">
        <v>0</v>
      </c>
      <c r="J244" s="100">
        <v>0</v>
      </c>
      <c r="K244" s="101">
        <v>0</v>
      </c>
      <c r="L244" s="100">
        <v>0</v>
      </c>
      <c r="M244" s="101">
        <v>0</v>
      </c>
      <c r="N244" s="175" t="s">
        <v>241</v>
      </c>
      <c r="O244" s="176">
        <v>0</v>
      </c>
      <c r="P244" s="175" t="s">
        <v>241</v>
      </c>
      <c r="Q244" s="176">
        <v>0</v>
      </c>
      <c r="R244" s="175" t="s">
        <v>241</v>
      </c>
      <c r="S244" s="176">
        <v>0</v>
      </c>
      <c r="T244" s="175" t="s">
        <v>241</v>
      </c>
      <c r="U244" s="176">
        <v>0</v>
      </c>
      <c r="V244" s="175" t="s">
        <v>241</v>
      </c>
      <c r="W244" s="176">
        <v>0</v>
      </c>
      <c r="X244" s="175" t="s">
        <v>241</v>
      </c>
      <c r="Y244" s="176">
        <v>0</v>
      </c>
      <c r="Z244" s="175" t="s">
        <v>241</v>
      </c>
      <c r="AA244" s="176">
        <v>0</v>
      </c>
      <c r="AB244" s="175" t="s">
        <v>241</v>
      </c>
      <c r="AC244" s="176">
        <v>0</v>
      </c>
      <c r="AD244" s="100">
        <v>0</v>
      </c>
      <c r="AE244" s="101">
        <v>0</v>
      </c>
      <c r="AF244" s="100">
        <v>0</v>
      </c>
      <c r="AG244" s="101">
        <v>0</v>
      </c>
      <c r="AH244" s="100">
        <v>0</v>
      </c>
      <c r="AI244" s="28">
        <v>0</v>
      </c>
      <c r="AJ244" s="100">
        <v>0</v>
      </c>
      <c r="AK244" s="101">
        <v>0</v>
      </c>
      <c r="AL244" s="100">
        <v>0</v>
      </c>
      <c r="AM244" s="101">
        <v>0</v>
      </c>
      <c r="AN244" s="100">
        <v>0</v>
      </c>
      <c r="AO244" s="101">
        <v>0</v>
      </c>
      <c r="AP244" s="100">
        <v>0</v>
      </c>
      <c r="AQ244" s="101">
        <v>0</v>
      </c>
      <c r="AR244" s="100">
        <v>0</v>
      </c>
      <c r="AS244" s="101">
        <v>0</v>
      </c>
      <c r="AT244" s="100">
        <v>0</v>
      </c>
      <c r="AU244" s="101">
        <v>0</v>
      </c>
      <c r="AV244" s="100">
        <v>0</v>
      </c>
      <c r="AW244" s="101">
        <v>0</v>
      </c>
      <c r="AX244" s="100">
        <v>0</v>
      </c>
      <c r="AY244" s="101">
        <v>0</v>
      </c>
      <c r="AZ244" s="100">
        <v>0</v>
      </c>
      <c r="BA244" s="101">
        <v>0</v>
      </c>
      <c r="BB244" s="100">
        <v>0</v>
      </c>
      <c r="BC244" s="101">
        <v>0</v>
      </c>
      <c r="BD244" s="184">
        <v>0</v>
      </c>
      <c r="BE244" s="101">
        <v>0</v>
      </c>
    </row>
    <row r="245" spans="1:57" ht="12.75" hidden="1">
      <c r="A245" s="39"/>
      <c r="B245" s="2" t="s">
        <v>157</v>
      </c>
      <c r="C245" s="66" t="s">
        <v>148</v>
      </c>
      <c r="D245" s="100">
        <v>0</v>
      </c>
      <c r="E245" s="101">
        <v>0</v>
      </c>
      <c r="F245" s="100">
        <v>0</v>
      </c>
      <c r="G245" s="101">
        <v>0</v>
      </c>
      <c r="H245" s="100">
        <v>0</v>
      </c>
      <c r="I245" s="101">
        <v>0</v>
      </c>
      <c r="J245" s="100">
        <v>0</v>
      </c>
      <c r="K245" s="101">
        <v>0</v>
      </c>
      <c r="L245" s="100">
        <v>0</v>
      </c>
      <c r="M245" s="101">
        <v>0</v>
      </c>
      <c r="N245" s="175" t="s">
        <v>241</v>
      </c>
      <c r="O245" s="176">
        <v>0</v>
      </c>
      <c r="P245" s="175" t="s">
        <v>241</v>
      </c>
      <c r="Q245" s="176">
        <v>0</v>
      </c>
      <c r="R245" s="175" t="s">
        <v>241</v>
      </c>
      <c r="S245" s="176">
        <v>0</v>
      </c>
      <c r="T245" s="175" t="s">
        <v>241</v>
      </c>
      <c r="U245" s="176">
        <v>0</v>
      </c>
      <c r="V245" s="175" t="s">
        <v>241</v>
      </c>
      <c r="W245" s="176">
        <v>0</v>
      </c>
      <c r="X245" s="175" t="s">
        <v>241</v>
      </c>
      <c r="Y245" s="176">
        <v>0</v>
      </c>
      <c r="Z245" s="175" t="s">
        <v>241</v>
      </c>
      <c r="AA245" s="176">
        <v>0</v>
      </c>
      <c r="AB245" s="175" t="s">
        <v>241</v>
      </c>
      <c r="AC245" s="176">
        <v>0</v>
      </c>
      <c r="AD245" s="100">
        <v>0</v>
      </c>
      <c r="AE245" s="101">
        <v>0</v>
      </c>
      <c r="AF245" s="100">
        <v>0</v>
      </c>
      <c r="AG245" s="101">
        <v>0</v>
      </c>
      <c r="AH245" s="100">
        <v>0</v>
      </c>
      <c r="AI245" s="28">
        <v>0</v>
      </c>
      <c r="AJ245" s="100">
        <v>0</v>
      </c>
      <c r="AK245" s="101">
        <v>0</v>
      </c>
      <c r="AL245" s="100">
        <v>0</v>
      </c>
      <c r="AM245" s="101">
        <v>0</v>
      </c>
      <c r="AN245" s="100">
        <v>0</v>
      </c>
      <c r="AO245" s="101">
        <v>0</v>
      </c>
      <c r="AP245" s="100">
        <v>0</v>
      </c>
      <c r="AQ245" s="101">
        <v>0</v>
      </c>
      <c r="AR245" s="100">
        <v>0</v>
      </c>
      <c r="AS245" s="101">
        <v>0</v>
      </c>
      <c r="AT245" s="100">
        <v>0</v>
      </c>
      <c r="AU245" s="101">
        <v>0</v>
      </c>
      <c r="AV245" s="100">
        <v>0</v>
      </c>
      <c r="AW245" s="101">
        <v>0</v>
      </c>
      <c r="AX245" s="100">
        <v>0</v>
      </c>
      <c r="AY245" s="101">
        <v>0</v>
      </c>
      <c r="AZ245" s="100">
        <v>0</v>
      </c>
      <c r="BA245" s="101">
        <v>0</v>
      </c>
      <c r="BB245" s="100">
        <v>0</v>
      </c>
      <c r="BC245" s="101">
        <v>0</v>
      </c>
      <c r="BD245" s="184">
        <v>0</v>
      </c>
      <c r="BE245" s="101">
        <v>0</v>
      </c>
    </row>
    <row r="246" spans="1:57" ht="12.75" hidden="1">
      <c r="A246" s="38" t="s">
        <v>158</v>
      </c>
      <c r="B246" s="1" t="s">
        <v>206</v>
      </c>
      <c r="C246" s="65" t="s">
        <v>155</v>
      </c>
      <c r="D246" s="175">
        <v>0</v>
      </c>
      <c r="E246" s="176">
        <v>0</v>
      </c>
      <c r="F246" s="175">
        <v>0</v>
      </c>
      <c r="G246" s="176">
        <v>0</v>
      </c>
      <c r="H246" s="175">
        <v>0</v>
      </c>
      <c r="I246" s="176">
        <v>0</v>
      </c>
      <c r="J246" s="175">
        <v>0</v>
      </c>
      <c r="K246" s="176">
        <v>0</v>
      </c>
      <c r="L246" s="175" t="s">
        <v>241</v>
      </c>
      <c r="M246" s="176">
        <v>0</v>
      </c>
      <c r="N246" s="175" t="s">
        <v>241</v>
      </c>
      <c r="O246" s="176">
        <v>0</v>
      </c>
      <c r="P246" s="175" t="s">
        <v>241</v>
      </c>
      <c r="Q246" s="176">
        <v>0</v>
      </c>
      <c r="R246" s="175" t="s">
        <v>241</v>
      </c>
      <c r="S246" s="176">
        <v>0</v>
      </c>
      <c r="T246" s="175" t="s">
        <v>241</v>
      </c>
      <c r="U246" s="176">
        <v>0</v>
      </c>
      <c r="V246" s="175" t="s">
        <v>241</v>
      </c>
      <c r="W246" s="176">
        <v>0</v>
      </c>
      <c r="X246" s="175" t="s">
        <v>241</v>
      </c>
      <c r="Y246" s="176">
        <v>0</v>
      </c>
      <c r="Z246" s="175" t="s">
        <v>241</v>
      </c>
      <c r="AA246" s="176">
        <v>0</v>
      </c>
      <c r="AB246" s="175" t="s">
        <v>241</v>
      </c>
      <c r="AC246" s="176">
        <v>0</v>
      </c>
      <c r="AD246" s="100">
        <v>0</v>
      </c>
      <c r="AE246" s="101">
        <v>0</v>
      </c>
      <c r="AF246" s="100">
        <v>0</v>
      </c>
      <c r="AG246" s="101">
        <v>0</v>
      </c>
      <c r="AH246" s="100">
        <v>0</v>
      </c>
      <c r="AI246" s="28">
        <v>0</v>
      </c>
      <c r="AJ246" s="100">
        <v>0</v>
      </c>
      <c r="AK246" s="101">
        <v>0</v>
      </c>
      <c r="AL246" s="100">
        <v>0</v>
      </c>
      <c r="AM246" s="101">
        <v>0</v>
      </c>
      <c r="AN246" s="175" t="s">
        <v>241</v>
      </c>
      <c r="AO246" s="176">
        <v>0</v>
      </c>
      <c r="AP246" s="175" t="s">
        <v>241</v>
      </c>
      <c r="AQ246" s="176">
        <v>0</v>
      </c>
      <c r="AR246" s="175" t="s">
        <v>241</v>
      </c>
      <c r="AS246" s="176">
        <v>0</v>
      </c>
      <c r="AT246" s="175" t="s">
        <v>241</v>
      </c>
      <c r="AU246" s="176">
        <v>0</v>
      </c>
      <c r="AV246" s="175" t="s">
        <v>241</v>
      </c>
      <c r="AW246" s="176">
        <v>0</v>
      </c>
      <c r="AX246" s="100">
        <v>0</v>
      </c>
      <c r="AY246" s="101">
        <v>0</v>
      </c>
      <c r="AZ246" s="100">
        <v>0</v>
      </c>
      <c r="BA246" s="101">
        <v>0</v>
      </c>
      <c r="BB246" s="100">
        <v>0</v>
      </c>
      <c r="BC246" s="101">
        <v>0</v>
      </c>
      <c r="BD246" s="184">
        <v>0</v>
      </c>
      <c r="BE246" s="101">
        <v>0</v>
      </c>
    </row>
    <row r="247" spans="1:57" ht="12.75" hidden="1">
      <c r="A247" s="39"/>
      <c r="B247" s="2" t="s">
        <v>160</v>
      </c>
      <c r="C247" s="66" t="s">
        <v>148</v>
      </c>
      <c r="D247" s="175">
        <v>0</v>
      </c>
      <c r="E247" s="176">
        <v>0</v>
      </c>
      <c r="F247" s="175">
        <v>0</v>
      </c>
      <c r="G247" s="176">
        <v>0</v>
      </c>
      <c r="H247" s="175">
        <v>0</v>
      </c>
      <c r="I247" s="176">
        <v>0</v>
      </c>
      <c r="J247" s="175">
        <v>0</v>
      </c>
      <c r="K247" s="176">
        <v>0</v>
      </c>
      <c r="L247" s="175" t="s">
        <v>241</v>
      </c>
      <c r="M247" s="176">
        <v>0</v>
      </c>
      <c r="N247" s="175" t="s">
        <v>241</v>
      </c>
      <c r="O247" s="176">
        <v>0</v>
      </c>
      <c r="P247" s="175" t="s">
        <v>241</v>
      </c>
      <c r="Q247" s="176">
        <v>0</v>
      </c>
      <c r="R247" s="175" t="s">
        <v>241</v>
      </c>
      <c r="S247" s="176">
        <v>0</v>
      </c>
      <c r="T247" s="175" t="s">
        <v>241</v>
      </c>
      <c r="U247" s="176">
        <v>0</v>
      </c>
      <c r="V247" s="175" t="s">
        <v>241</v>
      </c>
      <c r="W247" s="176">
        <v>0</v>
      </c>
      <c r="X247" s="175" t="s">
        <v>241</v>
      </c>
      <c r="Y247" s="176">
        <v>0</v>
      </c>
      <c r="Z247" s="175" t="s">
        <v>241</v>
      </c>
      <c r="AA247" s="176">
        <v>0</v>
      </c>
      <c r="AB247" s="175" t="s">
        <v>241</v>
      </c>
      <c r="AC247" s="176">
        <v>0</v>
      </c>
      <c r="AD247" s="100">
        <v>0</v>
      </c>
      <c r="AE247" s="101">
        <v>0</v>
      </c>
      <c r="AF247" s="100">
        <v>0</v>
      </c>
      <c r="AG247" s="101">
        <v>0</v>
      </c>
      <c r="AH247" s="100">
        <v>0</v>
      </c>
      <c r="AI247" s="28">
        <v>0</v>
      </c>
      <c r="AJ247" s="100">
        <v>0</v>
      </c>
      <c r="AK247" s="101">
        <v>0</v>
      </c>
      <c r="AL247" s="100">
        <v>0</v>
      </c>
      <c r="AM247" s="101">
        <v>0</v>
      </c>
      <c r="AN247" s="175" t="s">
        <v>241</v>
      </c>
      <c r="AO247" s="176">
        <v>0</v>
      </c>
      <c r="AP247" s="175" t="s">
        <v>241</v>
      </c>
      <c r="AQ247" s="176">
        <v>0</v>
      </c>
      <c r="AR247" s="175" t="s">
        <v>241</v>
      </c>
      <c r="AS247" s="176">
        <v>0</v>
      </c>
      <c r="AT247" s="175" t="s">
        <v>241</v>
      </c>
      <c r="AU247" s="176">
        <v>0</v>
      </c>
      <c r="AV247" s="175" t="s">
        <v>241</v>
      </c>
      <c r="AW247" s="176">
        <v>0</v>
      </c>
      <c r="AX247" s="100">
        <v>0</v>
      </c>
      <c r="AY247" s="101">
        <v>0</v>
      </c>
      <c r="AZ247" s="100">
        <v>0</v>
      </c>
      <c r="BA247" s="101">
        <v>0</v>
      </c>
      <c r="BB247" s="100">
        <v>0</v>
      </c>
      <c r="BC247" s="101">
        <v>0</v>
      </c>
      <c r="BD247" s="184">
        <v>0</v>
      </c>
      <c r="BE247" s="101">
        <v>0</v>
      </c>
    </row>
    <row r="248" spans="1:57" ht="12.75" hidden="1">
      <c r="A248" s="38" t="s">
        <v>14</v>
      </c>
      <c r="B248" s="1" t="s">
        <v>161</v>
      </c>
      <c r="C248" s="65" t="s">
        <v>162</v>
      </c>
      <c r="D248" s="102">
        <v>1</v>
      </c>
      <c r="E248" s="176">
        <v>0</v>
      </c>
      <c r="F248" s="175">
        <v>0</v>
      </c>
      <c r="G248" s="176">
        <v>0</v>
      </c>
      <c r="H248" s="175">
        <v>0</v>
      </c>
      <c r="I248" s="176">
        <v>0</v>
      </c>
      <c r="J248" s="175">
        <v>0</v>
      </c>
      <c r="K248" s="176">
        <v>0</v>
      </c>
      <c r="L248" s="175" t="s">
        <v>241</v>
      </c>
      <c r="M248" s="176">
        <v>0</v>
      </c>
      <c r="N248" s="175" t="s">
        <v>241</v>
      </c>
      <c r="O248" s="176">
        <v>0</v>
      </c>
      <c r="P248" s="175" t="s">
        <v>241</v>
      </c>
      <c r="Q248" s="176">
        <v>0</v>
      </c>
      <c r="R248" s="175" t="s">
        <v>241</v>
      </c>
      <c r="S248" s="176">
        <v>0</v>
      </c>
      <c r="T248" s="175" t="s">
        <v>241</v>
      </c>
      <c r="U248" s="176">
        <v>0</v>
      </c>
      <c r="V248" s="175" t="s">
        <v>241</v>
      </c>
      <c r="W248" s="176">
        <v>0</v>
      </c>
      <c r="X248" s="175" t="s">
        <v>241</v>
      </c>
      <c r="Y248" s="176">
        <v>0</v>
      </c>
      <c r="Z248" s="175" t="s">
        <v>241</v>
      </c>
      <c r="AA248" s="176">
        <v>0</v>
      </c>
      <c r="AB248" s="175" t="s">
        <v>241</v>
      </c>
      <c r="AC248" s="176">
        <v>0</v>
      </c>
      <c r="AD248" s="100">
        <v>0</v>
      </c>
      <c r="AE248" s="101">
        <v>0</v>
      </c>
      <c r="AF248" s="100">
        <v>0</v>
      </c>
      <c r="AG248" s="101">
        <v>0</v>
      </c>
      <c r="AH248" s="100">
        <v>0</v>
      </c>
      <c r="AI248" s="28">
        <v>0</v>
      </c>
      <c r="AJ248" s="100">
        <v>0</v>
      </c>
      <c r="AK248" s="101">
        <v>0</v>
      </c>
      <c r="AL248" s="100">
        <v>0</v>
      </c>
      <c r="AM248" s="101">
        <v>0</v>
      </c>
      <c r="AN248" s="175" t="s">
        <v>241</v>
      </c>
      <c r="AO248" s="176">
        <v>0</v>
      </c>
      <c r="AP248" s="175" t="s">
        <v>241</v>
      </c>
      <c r="AQ248" s="176">
        <v>0</v>
      </c>
      <c r="AR248" s="175" t="s">
        <v>241</v>
      </c>
      <c r="AS248" s="176">
        <v>0</v>
      </c>
      <c r="AT248" s="175" t="s">
        <v>241</v>
      </c>
      <c r="AU248" s="176">
        <v>0</v>
      </c>
      <c r="AV248" s="175" t="s">
        <v>241</v>
      </c>
      <c r="AW248" s="176">
        <v>0</v>
      </c>
      <c r="AX248" s="100">
        <v>0</v>
      </c>
      <c r="AY248" s="101">
        <v>0</v>
      </c>
      <c r="AZ248" s="100">
        <v>0</v>
      </c>
      <c r="BA248" s="101">
        <v>0</v>
      </c>
      <c r="BB248" s="100">
        <v>0</v>
      </c>
      <c r="BC248" s="101">
        <v>0</v>
      </c>
      <c r="BD248" s="184">
        <v>0</v>
      </c>
      <c r="BE248" s="101">
        <v>0</v>
      </c>
    </row>
    <row r="249" spans="1:57" ht="12.75" hidden="1">
      <c r="A249" s="39"/>
      <c r="B249" s="2"/>
      <c r="C249" s="66" t="s">
        <v>148</v>
      </c>
      <c r="D249" s="95">
        <v>1.5</v>
      </c>
      <c r="E249" s="176">
        <v>0</v>
      </c>
      <c r="F249" s="175">
        <v>0</v>
      </c>
      <c r="G249" s="176">
        <v>0</v>
      </c>
      <c r="H249" s="175">
        <v>0</v>
      </c>
      <c r="I249" s="176">
        <v>0</v>
      </c>
      <c r="J249" s="175">
        <v>0</v>
      </c>
      <c r="K249" s="176">
        <v>0</v>
      </c>
      <c r="L249" s="175" t="s">
        <v>241</v>
      </c>
      <c r="M249" s="176">
        <v>0</v>
      </c>
      <c r="N249" s="175" t="s">
        <v>241</v>
      </c>
      <c r="O249" s="176">
        <v>0</v>
      </c>
      <c r="P249" s="175" t="s">
        <v>241</v>
      </c>
      <c r="Q249" s="176">
        <v>0</v>
      </c>
      <c r="R249" s="175" t="s">
        <v>241</v>
      </c>
      <c r="S249" s="176">
        <v>0</v>
      </c>
      <c r="T249" s="175" t="s">
        <v>241</v>
      </c>
      <c r="U249" s="176">
        <v>0</v>
      </c>
      <c r="V249" s="175" t="s">
        <v>241</v>
      </c>
      <c r="W249" s="176">
        <v>0</v>
      </c>
      <c r="X249" s="175" t="s">
        <v>241</v>
      </c>
      <c r="Y249" s="176">
        <v>0</v>
      </c>
      <c r="Z249" s="175" t="s">
        <v>241</v>
      </c>
      <c r="AA249" s="176">
        <v>0</v>
      </c>
      <c r="AB249" s="175" t="s">
        <v>241</v>
      </c>
      <c r="AC249" s="176">
        <v>0</v>
      </c>
      <c r="AD249" s="100">
        <v>0</v>
      </c>
      <c r="AE249" s="101">
        <v>0</v>
      </c>
      <c r="AF249" s="100">
        <v>0</v>
      </c>
      <c r="AG249" s="101">
        <v>0</v>
      </c>
      <c r="AH249" s="100">
        <v>0</v>
      </c>
      <c r="AI249" s="28">
        <v>0</v>
      </c>
      <c r="AJ249" s="100">
        <v>0</v>
      </c>
      <c r="AK249" s="101">
        <v>0</v>
      </c>
      <c r="AL249" s="100">
        <v>0</v>
      </c>
      <c r="AM249" s="101">
        <v>0</v>
      </c>
      <c r="AN249" s="175" t="s">
        <v>241</v>
      </c>
      <c r="AO249" s="176">
        <v>0</v>
      </c>
      <c r="AP249" s="175" t="s">
        <v>241</v>
      </c>
      <c r="AQ249" s="176">
        <v>0</v>
      </c>
      <c r="AR249" s="175" t="s">
        <v>241</v>
      </c>
      <c r="AS249" s="176">
        <v>0</v>
      </c>
      <c r="AT249" s="175" t="s">
        <v>241</v>
      </c>
      <c r="AU249" s="176">
        <v>0</v>
      </c>
      <c r="AV249" s="175" t="s">
        <v>241</v>
      </c>
      <c r="AW249" s="176">
        <v>0</v>
      </c>
      <c r="AX249" s="100">
        <v>0</v>
      </c>
      <c r="AY249" s="101">
        <v>0</v>
      </c>
      <c r="AZ249" s="100">
        <v>0</v>
      </c>
      <c r="BA249" s="101">
        <v>0</v>
      </c>
      <c r="BB249" s="100">
        <v>0</v>
      </c>
      <c r="BC249" s="101">
        <v>0</v>
      </c>
      <c r="BD249" s="184">
        <v>0</v>
      </c>
      <c r="BE249" s="101">
        <v>0</v>
      </c>
    </row>
    <row r="250" spans="1:57" ht="12.75" hidden="1">
      <c r="A250" s="38" t="s">
        <v>15</v>
      </c>
      <c r="B250" s="1" t="s">
        <v>207</v>
      </c>
      <c r="C250" s="65" t="s">
        <v>147</v>
      </c>
      <c r="D250" s="175">
        <v>0</v>
      </c>
      <c r="E250" s="176">
        <v>0</v>
      </c>
      <c r="F250" s="175">
        <v>0</v>
      </c>
      <c r="G250" s="176">
        <v>0</v>
      </c>
      <c r="H250" s="175">
        <v>0</v>
      </c>
      <c r="I250" s="176">
        <v>0</v>
      </c>
      <c r="J250" s="175">
        <v>0</v>
      </c>
      <c r="K250" s="176">
        <v>0</v>
      </c>
      <c r="L250" s="175" t="s">
        <v>241</v>
      </c>
      <c r="M250" s="176">
        <v>0</v>
      </c>
      <c r="N250" s="175" t="s">
        <v>241</v>
      </c>
      <c r="O250" s="176">
        <v>0</v>
      </c>
      <c r="P250" s="175" t="s">
        <v>241</v>
      </c>
      <c r="Q250" s="176">
        <v>0</v>
      </c>
      <c r="R250" s="175" t="s">
        <v>241</v>
      </c>
      <c r="S250" s="176">
        <v>0</v>
      </c>
      <c r="T250" s="175" t="s">
        <v>241</v>
      </c>
      <c r="U250" s="176">
        <v>0</v>
      </c>
      <c r="V250" s="175" t="s">
        <v>241</v>
      </c>
      <c r="W250" s="176">
        <v>0</v>
      </c>
      <c r="X250" s="175" t="s">
        <v>276</v>
      </c>
      <c r="Y250" s="176">
        <v>0</v>
      </c>
      <c r="Z250" s="175" t="s">
        <v>241</v>
      </c>
      <c r="AA250" s="176">
        <v>0</v>
      </c>
      <c r="AB250" s="175" t="s">
        <v>241</v>
      </c>
      <c r="AC250" s="176">
        <v>0</v>
      </c>
      <c r="AD250" s="100">
        <v>0</v>
      </c>
      <c r="AE250" s="101">
        <v>0</v>
      </c>
      <c r="AF250" s="100">
        <v>0</v>
      </c>
      <c r="AG250" s="101">
        <v>0</v>
      </c>
      <c r="AH250" s="100">
        <v>0</v>
      </c>
      <c r="AI250" s="28">
        <v>0</v>
      </c>
      <c r="AJ250" s="100">
        <v>0</v>
      </c>
      <c r="AK250" s="101">
        <v>0</v>
      </c>
      <c r="AL250" s="100">
        <v>0</v>
      </c>
      <c r="AM250" s="101">
        <v>0</v>
      </c>
      <c r="AN250" s="175" t="s">
        <v>241</v>
      </c>
      <c r="AO250" s="176">
        <v>0</v>
      </c>
      <c r="AP250" s="175" t="s">
        <v>241</v>
      </c>
      <c r="AQ250" s="176">
        <v>0</v>
      </c>
      <c r="AR250" s="175" t="s">
        <v>241</v>
      </c>
      <c r="AS250" s="176">
        <v>0</v>
      </c>
      <c r="AT250" s="175" t="s">
        <v>241</v>
      </c>
      <c r="AU250" s="176">
        <v>0</v>
      </c>
      <c r="AV250" s="175" t="s">
        <v>241</v>
      </c>
      <c r="AW250" s="176">
        <v>0</v>
      </c>
      <c r="AX250" s="100">
        <v>0</v>
      </c>
      <c r="AY250" s="101">
        <v>0</v>
      </c>
      <c r="AZ250" s="100">
        <v>0</v>
      </c>
      <c r="BA250" s="101">
        <v>0</v>
      </c>
      <c r="BB250" s="100">
        <v>0</v>
      </c>
      <c r="BC250" s="101">
        <v>0</v>
      </c>
      <c r="BD250" s="184">
        <v>0</v>
      </c>
      <c r="BE250" s="101">
        <v>0</v>
      </c>
    </row>
    <row r="251" spans="1:57" ht="12.75" hidden="1">
      <c r="A251" s="39"/>
      <c r="B251" s="2"/>
      <c r="C251" s="66" t="s">
        <v>148</v>
      </c>
      <c r="D251" s="175">
        <v>0</v>
      </c>
      <c r="E251" s="176">
        <v>0</v>
      </c>
      <c r="F251" s="175">
        <v>0</v>
      </c>
      <c r="G251" s="176">
        <v>0</v>
      </c>
      <c r="H251" s="175">
        <v>0</v>
      </c>
      <c r="I251" s="176">
        <v>0</v>
      </c>
      <c r="J251" s="175">
        <v>0</v>
      </c>
      <c r="K251" s="176">
        <v>0</v>
      </c>
      <c r="L251" s="175" t="s">
        <v>241</v>
      </c>
      <c r="M251" s="176">
        <v>0</v>
      </c>
      <c r="N251" s="175" t="s">
        <v>241</v>
      </c>
      <c r="O251" s="176">
        <v>0</v>
      </c>
      <c r="P251" s="175" t="s">
        <v>241</v>
      </c>
      <c r="Q251" s="176">
        <v>0</v>
      </c>
      <c r="R251" s="175" t="s">
        <v>241</v>
      </c>
      <c r="S251" s="176">
        <v>0</v>
      </c>
      <c r="T251" s="175" t="s">
        <v>241</v>
      </c>
      <c r="U251" s="176">
        <v>0</v>
      </c>
      <c r="V251" s="175" t="s">
        <v>241</v>
      </c>
      <c r="W251" s="176">
        <v>0</v>
      </c>
      <c r="X251" s="175" t="s">
        <v>277</v>
      </c>
      <c r="Y251" s="176">
        <v>0</v>
      </c>
      <c r="Z251" s="175" t="s">
        <v>241</v>
      </c>
      <c r="AA251" s="176">
        <v>0</v>
      </c>
      <c r="AB251" s="175" t="s">
        <v>241</v>
      </c>
      <c r="AC251" s="176">
        <v>0</v>
      </c>
      <c r="AD251" s="100">
        <v>0</v>
      </c>
      <c r="AE251" s="101">
        <v>0</v>
      </c>
      <c r="AF251" s="100">
        <v>0</v>
      </c>
      <c r="AG251" s="101">
        <v>0</v>
      </c>
      <c r="AH251" s="100">
        <v>0</v>
      </c>
      <c r="AI251" s="28">
        <v>0</v>
      </c>
      <c r="AJ251" s="100">
        <v>0</v>
      </c>
      <c r="AK251" s="101">
        <v>0</v>
      </c>
      <c r="AL251" s="100">
        <v>0</v>
      </c>
      <c r="AM251" s="101">
        <v>0</v>
      </c>
      <c r="AN251" s="175" t="s">
        <v>241</v>
      </c>
      <c r="AO251" s="176">
        <v>0</v>
      </c>
      <c r="AP251" s="175" t="s">
        <v>241</v>
      </c>
      <c r="AQ251" s="176">
        <v>0</v>
      </c>
      <c r="AR251" s="175" t="s">
        <v>241</v>
      </c>
      <c r="AS251" s="176">
        <v>0</v>
      </c>
      <c r="AT251" s="175" t="s">
        <v>241</v>
      </c>
      <c r="AU251" s="176">
        <v>0</v>
      </c>
      <c r="AV251" s="175" t="s">
        <v>241</v>
      </c>
      <c r="AW251" s="176">
        <v>0</v>
      </c>
      <c r="AX251" s="100">
        <v>0</v>
      </c>
      <c r="AY251" s="101">
        <v>0</v>
      </c>
      <c r="AZ251" s="100">
        <v>0</v>
      </c>
      <c r="BA251" s="101">
        <v>0</v>
      </c>
      <c r="BB251" s="100">
        <v>0</v>
      </c>
      <c r="BC251" s="101">
        <v>0</v>
      </c>
      <c r="BD251" s="184">
        <v>0</v>
      </c>
      <c r="BE251" s="101">
        <v>0</v>
      </c>
    </row>
    <row r="252" spans="1:57" ht="12.75" hidden="1">
      <c r="A252" s="38" t="s">
        <v>16</v>
      </c>
      <c r="B252" s="1" t="s">
        <v>164</v>
      </c>
      <c r="C252" s="65" t="s">
        <v>147</v>
      </c>
      <c r="D252" s="175">
        <v>0</v>
      </c>
      <c r="E252" s="176">
        <v>3</v>
      </c>
      <c r="F252" s="175">
        <v>0</v>
      </c>
      <c r="G252" s="176">
        <v>3</v>
      </c>
      <c r="H252" s="175">
        <v>0</v>
      </c>
      <c r="I252" s="176">
        <v>0</v>
      </c>
      <c r="J252" s="175">
        <v>50</v>
      </c>
      <c r="K252" s="176">
        <v>0</v>
      </c>
      <c r="L252" s="175" t="s">
        <v>238</v>
      </c>
      <c r="M252" s="176">
        <v>0</v>
      </c>
      <c r="N252" s="175" t="s">
        <v>238</v>
      </c>
      <c r="O252" s="176">
        <v>0</v>
      </c>
      <c r="P252" s="175" t="s">
        <v>185</v>
      </c>
      <c r="Q252" s="176">
        <v>0.9</v>
      </c>
      <c r="R252" s="175" t="s">
        <v>241</v>
      </c>
      <c r="S252" s="176">
        <v>5</v>
      </c>
      <c r="T252" s="175" t="s">
        <v>241</v>
      </c>
      <c r="U252" s="176">
        <v>3</v>
      </c>
      <c r="V252" s="175" t="s">
        <v>241</v>
      </c>
      <c r="W252" s="176">
        <v>0</v>
      </c>
      <c r="X252" s="175" t="s">
        <v>238</v>
      </c>
      <c r="Y252" s="176">
        <v>0</v>
      </c>
      <c r="Z252" s="175" t="s">
        <v>241</v>
      </c>
      <c r="AA252" s="176">
        <v>0</v>
      </c>
      <c r="AB252" s="175" t="s">
        <v>241</v>
      </c>
      <c r="AC252" s="176">
        <v>1</v>
      </c>
      <c r="AD252" s="100">
        <v>0</v>
      </c>
      <c r="AE252" s="101">
        <v>0</v>
      </c>
      <c r="AF252" s="100">
        <v>0</v>
      </c>
      <c r="AG252" s="101">
        <v>0</v>
      </c>
      <c r="AH252" s="100">
        <v>0</v>
      </c>
      <c r="AI252" s="28">
        <v>3</v>
      </c>
      <c r="AJ252" s="100">
        <v>0</v>
      </c>
      <c r="AK252" s="101">
        <v>0</v>
      </c>
      <c r="AL252" s="100">
        <v>0</v>
      </c>
      <c r="AM252" s="101">
        <v>0</v>
      </c>
      <c r="AN252" s="175" t="s">
        <v>241</v>
      </c>
      <c r="AO252" s="176">
        <v>8</v>
      </c>
      <c r="AP252" s="175" t="s">
        <v>241</v>
      </c>
      <c r="AQ252" s="176">
        <v>0</v>
      </c>
      <c r="AR252" s="175" t="s">
        <v>241</v>
      </c>
      <c r="AS252" s="176">
        <v>0</v>
      </c>
      <c r="AT252" s="175" t="s">
        <v>241</v>
      </c>
      <c r="AU252" s="176">
        <v>0</v>
      </c>
      <c r="AV252" s="175" t="s">
        <v>241</v>
      </c>
      <c r="AW252" s="176">
        <v>0</v>
      </c>
      <c r="AX252" s="100">
        <v>0</v>
      </c>
      <c r="AY252" s="101">
        <v>0</v>
      </c>
      <c r="AZ252" s="100">
        <v>0</v>
      </c>
      <c r="BA252" s="101">
        <v>2</v>
      </c>
      <c r="BB252" s="100">
        <v>0</v>
      </c>
      <c r="BC252" s="101">
        <v>1</v>
      </c>
      <c r="BD252" s="184">
        <v>0</v>
      </c>
      <c r="BE252" s="101">
        <v>1</v>
      </c>
    </row>
    <row r="253" spans="1:57" ht="12.75" hidden="1">
      <c r="A253" s="39"/>
      <c r="B253" s="2"/>
      <c r="C253" s="66" t="s">
        <v>148</v>
      </c>
      <c r="D253" s="175">
        <v>0</v>
      </c>
      <c r="E253" s="176">
        <v>0.371</v>
      </c>
      <c r="F253" s="175">
        <v>0</v>
      </c>
      <c r="G253" s="176">
        <v>0.371</v>
      </c>
      <c r="H253" s="175">
        <v>0</v>
      </c>
      <c r="I253" s="176">
        <v>0</v>
      </c>
      <c r="J253" s="175" t="s">
        <v>270</v>
      </c>
      <c r="K253" s="176">
        <v>0</v>
      </c>
      <c r="L253" s="175" t="s">
        <v>270</v>
      </c>
      <c r="M253" s="176">
        <v>0</v>
      </c>
      <c r="N253" s="175" t="s">
        <v>270</v>
      </c>
      <c r="O253" s="176">
        <v>0</v>
      </c>
      <c r="P253" s="175" t="s">
        <v>281</v>
      </c>
      <c r="Q253" s="176">
        <v>2.306</v>
      </c>
      <c r="R253" s="175" t="s">
        <v>241</v>
      </c>
      <c r="S253" s="176">
        <v>4.831</v>
      </c>
      <c r="T253" s="175" t="s">
        <v>241</v>
      </c>
      <c r="U253" s="176">
        <v>0.371</v>
      </c>
      <c r="V253" s="175" t="s">
        <v>241</v>
      </c>
      <c r="W253" s="176">
        <v>0</v>
      </c>
      <c r="X253" s="175" t="s">
        <v>270</v>
      </c>
      <c r="Y253" s="176">
        <v>0</v>
      </c>
      <c r="Z253" s="175" t="s">
        <v>241</v>
      </c>
      <c r="AA253" s="176">
        <v>0</v>
      </c>
      <c r="AB253" s="175" t="s">
        <v>241</v>
      </c>
      <c r="AC253" s="176">
        <v>0.123</v>
      </c>
      <c r="AD253" s="100">
        <v>0</v>
      </c>
      <c r="AE253" s="101">
        <v>0</v>
      </c>
      <c r="AF253" s="100">
        <v>0</v>
      </c>
      <c r="AG253" s="101">
        <v>0</v>
      </c>
      <c r="AH253" s="100">
        <v>0</v>
      </c>
      <c r="AI253" s="28">
        <v>0.371</v>
      </c>
      <c r="AJ253" s="100">
        <v>0</v>
      </c>
      <c r="AK253" s="101">
        <v>0</v>
      </c>
      <c r="AL253" s="100">
        <v>0</v>
      </c>
      <c r="AM253" s="101">
        <v>0</v>
      </c>
      <c r="AN253" s="175" t="s">
        <v>241</v>
      </c>
      <c r="AO253" s="176">
        <v>1.137</v>
      </c>
      <c r="AP253" s="175" t="s">
        <v>241</v>
      </c>
      <c r="AQ253" s="176">
        <v>0</v>
      </c>
      <c r="AR253" s="175" t="s">
        <v>241</v>
      </c>
      <c r="AS253" s="176">
        <v>0</v>
      </c>
      <c r="AT253" s="175" t="s">
        <v>241</v>
      </c>
      <c r="AU253" s="176">
        <v>0</v>
      </c>
      <c r="AV253" s="175" t="s">
        <v>241</v>
      </c>
      <c r="AW253" s="176">
        <v>0</v>
      </c>
      <c r="AX253" s="100">
        <v>0</v>
      </c>
      <c r="AY253" s="101">
        <v>0</v>
      </c>
      <c r="AZ253" s="100">
        <v>0</v>
      </c>
      <c r="BA253" s="101">
        <v>0.319</v>
      </c>
      <c r="BB253" s="100">
        <v>0</v>
      </c>
      <c r="BC253" s="101">
        <v>0.196</v>
      </c>
      <c r="BD253" s="184">
        <v>0</v>
      </c>
      <c r="BE253" s="101">
        <v>0.123</v>
      </c>
    </row>
    <row r="254" spans="1:57" ht="12.75" hidden="1">
      <c r="A254" s="38" t="s">
        <v>17</v>
      </c>
      <c r="B254" s="1" t="s">
        <v>165</v>
      </c>
      <c r="C254" s="65" t="s">
        <v>162</v>
      </c>
      <c r="D254" s="175">
        <v>5</v>
      </c>
      <c r="E254" s="176">
        <v>4</v>
      </c>
      <c r="F254" s="175">
        <v>6</v>
      </c>
      <c r="G254" s="176">
        <v>4</v>
      </c>
      <c r="H254" s="175">
        <v>0</v>
      </c>
      <c r="I254" s="176">
        <v>1</v>
      </c>
      <c r="J254" s="175">
        <v>0</v>
      </c>
      <c r="K254" s="176">
        <v>10</v>
      </c>
      <c r="L254" s="175" t="s">
        <v>241</v>
      </c>
      <c r="M254" s="176">
        <v>2</v>
      </c>
      <c r="N254" s="175" t="s">
        <v>15</v>
      </c>
      <c r="O254" s="176">
        <v>8</v>
      </c>
      <c r="P254" s="175" t="s">
        <v>15</v>
      </c>
      <c r="Q254" s="176">
        <v>18</v>
      </c>
      <c r="R254" s="175" t="s">
        <v>15</v>
      </c>
      <c r="S254" s="176">
        <v>1</v>
      </c>
      <c r="T254" s="175" t="s">
        <v>15</v>
      </c>
      <c r="U254" s="176">
        <v>7</v>
      </c>
      <c r="V254" s="175" t="s">
        <v>241</v>
      </c>
      <c r="W254" s="176">
        <v>5</v>
      </c>
      <c r="X254" s="175" t="s">
        <v>15</v>
      </c>
      <c r="Y254" s="176">
        <v>9</v>
      </c>
      <c r="Z254" s="175" t="s">
        <v>14</v>
      </c>
      <c r="AA254" s="176">
        <v>0</v>
      </c>
      <c r="AB254" s="175" t="s">
        <v>14</v>
      </c>
      <c r="AC254" s="176">
        <v>1</v>
      </c>
      <c r="AD254" s="100">
        <v>4</v>
      </c>
      <c r="AE254" s="101">
        <v>10</v>
      </c>
      <c r="AF254" s="100">
        <v>6</v>
      </c>
      <c r="AG254" s="101">
        <v>10</v>
      </c>
      <c r="AH254" s="100">
        <v>1</v>
      </c>
      <c r="AI254" s="28">
        <v>0</v>
      </c>
      <c r="AJ254" s="100">
        <v>5</v>
      </c>
      <c r="AK254" s="101">
        <v>0</v>
      </c>
      <c r="AL254" s="100">
        <v>0</v>
      </c>
      <c r="AM254" s="101">
        <v>0</v>
      </c>
      <c r="AN254" s="175" t="s">
        <v>241</v>
      </c>
      <c r="AO254" s="176">
        <v>10</v>
      </c>
      <c r="AP254" s="175" t="s">
        <v>14</v>
      </c>
      <c r="AQ254" s="176">
        <v>14</v>
      </c>
      <c r="AR254" s="175" t="s">
        <v>15</v>
      </c>
      <c r="AS254" s="176">
        <v>5</v>
      </c>
      <c r="AT254" s="175" t="s">
        <v>241</v>
      </c>
      <c r="AU254" s="176">
        <v>0</v>
      </c>
      <c r="AV254" s="175" t="s">
        <v>20</v>
      </c>
      <c r="AW254" s="176">
        <v>5</v>
      </c>
      <c r="AX254" s="100">
        <v>10</v>
      </c>
      <c r="AY254" s="101">
        <v>5</v>
      </c>
      <c r="AZ254" s="100">
        <v>0</v>
      </c>
      <c r="BA254" s="101">
        <v>2</v>
      </c>
      <c r="BB254" s="100">
        <v>5</v>
      </c>
      <c r="BC254" s="101">
        <v>0</v>
      </c>
      <c r="BD254" s="184">
        <v>0</v>
      </c>
      <c r="BE254" s="101">
        <v>9</v>
      </c>
    </row>
    <row r="255" spans="1:57" ht="12.75" hidden="1">
      <c r="A255" s="39"/>
      <c r="B255" s="2"/>
      <c r="C255" s="66" t="s">
        <v>148</v>
      </c>
      <c r="D255" s="175">
        <v>1.358</v>
      </c>
      <c r="E255" s="176">
        <v>1.338</v>
      </c>
      <c r="F255" s="175" t="s">
        <v>265</v>
      </c>
      <c r="G255" s="176">
        <v>1.338</v>
      </c>
      <c r="H255" s="175">
        <v>0</v>
      </c>
      <c r="I255" s="176">
        <v>0.277</v>
      </c>
      <c r="J255" s="175">
        <v>0</v>
      </c>
      <c r="K255" s="176">
        <v>3.033</v>
      </c>
      <c r="L255" s="175" t="s">
        <v>241</v>
      </c>
      <c r="M255" s="176">
        <v>0.853</v>
      </c>
      <c r="N255" s="175" t="s">
        <v>275</v>
      </c>
      <c r="O255" s="176">
        <v>2.24</v>
      </c>
      <c r="P255" s="175" t="s">
        <v>275</v>
      </c>
      <c r="Q255" s="176">
        <v>7.022</v>
      </c>
      <c r="R255" s="100">
        <v>1.35</v>
      </c>
      <c r="S255" s="101">
        <v>0.649</v>
      </c>
      <c r="T255" s="175" t="s">
        <v>275</v>
      </c>
      <c r="U255" s="176">
        <v>2.752</v>
      </c>
      <c r="V255" s="100">
        <v>0</v>
      </c>
      <c r="W255" s="101">
        <v>1.973</v>
      </c>
      <c r="X255" s="175" t="s">
        <v>275</v>
      </c>
      <c r="Y255" s="176">
        <v>3.195</v>
      </c>
      <c r="Z255" s="175" t="s">
        <v>284</v>
      </c>
      <c r="AA255" s="176">
        <v>0</v>
      </c>
      <c r="AB255" s="175" t="s">
        <v>284</v>
      </c>
      <c r="AC255" s="176">
        <v>0.201</v>
      </c>
      <c r="AD255" s="175" t="s">
        <v>256</v>
      </c>
      <c r="AE255" s="176">
        <v>5.291</v>
      </c>
      <c r="AF255" s="175" t="s">
        <v>267</v>
      </c>
      <c r="AG255" s="176">
        <v>2.801</v>
      </c>
      <c r="AH255" s="175" t="s">
        <v>288</v>
      </c>
      <c r="AI255" s="36">
        <v>0</v>
      </c>
      <c r="AJ255" s="175" t="s">
        <v>290</v>
      </c>
      <c r="AK255" s="176">
        <v>0</v>
      </c>
      <c r="AL255" s="100">
        <v>0</v>
      </c>
      <c r="AM255" s="101">
        <v>0</v>
      </c>
      <c r="AN255" s="100">
        <v>0</v>
      </c>
      <c r="AO255" s="101">
        <v>3.378</v>
      </c>
      <c r="AP255" s="175" t="s">
        <v>294</v>
      </c>
      <c r="AQ255" s="176">
        <v>5.638</v>
      </c>
      <c r="AR255" s="175" t="s">
        <v>290</v>
      </c>
      <c r="AS255" s="176">
        <v>1.402</v>
      </c>
      <c r="AT255" s="100">
        <v>0</v>
      </c>
      <c r="AU255" s="101">
        <v>0</v>
      </c>
      <c r="AV255" s="175" t="s">
        <v>298</v>
      </c>
      <c r="AW255" s="176">
        <v>1.692</v>
      </c>
      <c r="AX255" s="175" t="s">
        <v>267</v>
      </c>
      <c r="AY255" s="176">
        <v>2.87</v>
      </c>
      <c r="AZ255" s="100">
        <v>0</v>
      </c>
      <c r="BA255" s="101">
        <v>0.562</v>
      </c>
      <c r="BB255" s="175" t="s">
        <v>256</v>
      </c>
      <c r="BC255" s="176">
        <v>0</v>
      </c>
      <c r="BD255" s="184">
        <v>0</v>
      </c>
      <c r="BE255" s="101">
        <v>2.525</v>
      </c>
    </row>
    <row r="256" spans="1:57" ht="12.75" hidden="1">
      <c r="A256" s="38" t="s">
        <v>18</v>
      </c>
      <c r="B256" s="1" t="s">
        <v>167</v>
      </c>
      <c r="C256" s="65" t="s">
        <v>208</v>
      </c>
      <c r="D256" s="175">
        <v>0</v>
      </c>
      <c r="E256" s="176">
        <v>21</v>
      </c>
      <c r="F256" s="175">
        <v>0</v>
      </c>
      <c r="G256" s="176">
        <v>19</v>
      </c>
      <c r="H256" s="175">
        <v>40</v>
      </c>
      <c r="I256" s="176">
        <v>11</v>
      </c>
      <c r="J256" s="175">
        <v>0</v>
      </c>
      <c r="K256" s="176">
        <v>0</v>
      </c>
      <c r="L256" s="175" t="s">
        <v>241</v>
      </c>
      <c r="M256" s="176">
        <v>0</v>
      </c>
      <c r="N256" s="175" t="s">
        <v>15</v>
      </c>
      <c r="O256" s="176">
        <v>0</v>
      </c>
      <c r="P256" s="175" t="s">
        <v>241</v>
      </c>
      <c r="Q256" s="176">
        <v>0</v>
      </c>
      <c r="R256" s="100">
        <v>0</v>
      </c>
      <c r="S256" s="101">
        <v>0</v>
      </c>
      <c r="T256" s="175">
        <v>0</v>
      </c>
      <c r="U256" s="176">
        <v>3</v>
      </c>
      <c r="V256" s="100">
        <v>0</v>
      </c>
      <c r="W256" s="101">
        <v>0</v>
      </c>
      <c r="X256" s="175">
        <v>0</v>
      </c>
      <c r="Y256" s="176">
        <v>0</v>
      </c>
      <c r="Z256" s="175" t="s">
        <v>241</v>
      </c>
      <c r="AA256" s="176">
        <v>0</v>
      </c>
      <c r="AB256" s="100">
        <v>0</v>
      </c>
      <c r="AC256" s="101">
        <v>0</v>
      </c>
      <c r="AD256" s="100">
        <v>0</v>
      </c>
      <c r="AE256" s="101">
        <v>0</v>
      </c>
      <c r="AF256" s="100">
        <v>6</v>
      </c>
      <c r="AG256" s="101">
        <v>9</v>
      </c>
      <c r="AH256" s="100">
        <v>0</v>
      </c>
      <c r="AI256" s="28">
        <v>2</v>
      </c>
      <c r="AJ256" s="100">
        <v>0</v>
      </c>
      <c r="AK256" s="101">
        <v>8</v>
      </c>
      <c r="AL256" s="100">
        <v>0</v>
      </c>
      <c r="AM256" s="101">
        <v>1</v>
      </c>
      <c r="AN256" s="100">
        <v>0</v>
      </c>
      <c r="AO256" s="101">
        <v>0</v>
      </c>
      <c r="AP256" s="100">
        <v>0</v>
      </c>
      <c r="AQ256" s="101">
        <v>0</v>
      </c>
      <c r="AR256" s="175" t="s">
        <v>241</v>
      </c>
      <c r="AS256" s="176">
        <v>0</v>
      </c>
      <c r="AT256" s="100">
        <v>0</v>
      </c>
      <c r="AU256" s="101">
        <v>0</v>
      </c>
      <c r="AV256" s="100">
        <v>16</v>
      </c>
      <c r="AW256" s="101">
        <v>5</v>
      </c>
      <c r="AX256" s="175" t="s">
        <v>241</v>
      </c>
      <c r="AY256" s="176">
        <v>8</v>
      </c>
      <c r="AZ256" s="203">
        <v>0</v>
      </c>
      <c r="BA256" s="204">
        <v>2</v>
      </c>
      <c r="BB256" s="100">
        <v>16</v>
      </c>
      <c r="BC256" s="101">
        <v>0</v>
      </c>
      <c r="BD256" s="184">
        <v>0</v>
      </c>
      <c r="BE256" s="101">
        <v>0</v>
      </c>
    </row>
    <row r="257" spans="1:57" ht="12.75" hidden="1">
      <c r="A257" s="39"/>
      <c r="B257" s="2"/>
      <c r="C257" s="66" t="s">
        <v>148</v>
      </c>
      <c r="D257" s="175">
        <v>0</v>
      </c>
      <c r="E257" s="176">
        <v>38.825</v>
      </c>
      <c r="F257" s="175">
        <v>0</v>
      </c>
      <c r="G257" s="176">
        <v>13.136000000000001</v>
      </c>
      <c r="H257" s="175" t="s">
        <v>266</v>
      </c>
      <c r="I257" s="176">
        <v>11.633</v>
      </c>
      <c r="J257" s="175">
        <v>0</v>
      </c>
      <c r="K257" s="176">
        <v>0</v>
      </c>
      <c r="L257" s="175" t="s">
        <v>241</v>
      </c>
      <c r="M257" s="176">
        <v>0</v>
      </c>
      <c r="N257" s="175" t="s">
        <v>274</v>
      </c>
      <c r="O257" s="176">
        <v>0</v>
      </c>
      <c r="P257" s="175" t="s">
        <v>241</v>
      </c>
      <c r="Q257" s="176">
        <v>0</v>
      </c>
      <c r="R257" s="100">
        <v>0</v>
      </c>
      <c r="S257" s="101">
        <v>0</v>
      </c>
      <c r="T257" s="175">
        <v>0</v>
      </c>
      <c r="U257" s="176">
        <v>4.036</v>
      </c>
      <c r="V257" s="100">
        <v>0</v>
      </c>
      <c r="W257" s="101">
        <v>0</v>
      </c>
      <c r="X257" s="175">
        <v>0</v>
      </c>
      <c r="Y257" s="176">
        <v>0</v>
      </c>
      <c r="Z257" s="175">
        <v>0</v>
      </c>
      <c r="AA257" s="176">
        <v>0</v>
      </c>
      <c r="AB257" s="100">
        <v>0</v>
      </c>
      <c r="AC257" s="101">
        <v>0</v>
      </c>
      <c r="AD257" s="100">
        <v>0</v>
      </c>
      <c r="AE257" s="101">
        <v>0</v>
      </c>
      <c r="AF257" s="175" t="s">
        <v>286</v>
      </c>
      <c r="AG257" s="176">
        <v>27.851</v>
      </c>
      <c r="AH257" s="100">
        <v>0</v>
      </c>
      <c r="AI257" s="28">
        <v>4.667</v>
      </c>
      <c r="AJ257" s="100">
        <v>0</v>
      </c>
      <c r="AK257" s="101">
        <v>71.652</v>
      </c>
      <c r="AL257" s="100">
        <v>0</v>
      </c>
      <c r="AM257" s="101">
        <v>0.838</v>
      </c>
      <c r="AN257" s="100">
        <v>0</v>
      </c>
      <c r="AO257" s="101">
        <v>0</v>
      </c>
      <c r="AP257" s="100">
        <v>0</v>
      </c>
      <c r="AQ257" s="101">
        <v>0</v>
      </c>
      <c r="AR257" s="175" t="s">
        <v>241</v>
      </c>
      <c r="AS257" s="176">
        <v>0</v>
      </c>
      <c r="AT257" s="100">
        <v>0</v>
      </c>
      <c r="AU257" s="101">
        <v>0</v>
      </c>
      <c r="AV257" s="175" t="s">
        <v>299</v>
      </c>
      <c r="AW257" s="176">
        <v>4.0969999999999995</v>
      </c>
      <c r="AX257" s="175" t="s">
        <v>241</v>
      </c>
      <c r="AY257" s="176">
        <v>59.07</v>
      </c>
      <c r="AZ257" s="100">
        <v>0</v>
      </c>
      <c r="BA257" s="101">
        <v>3.415</v>
      </c>
      <c r="BB257" s="175" t="s">
        <v>307</v>
      </c>
      <c r="BC257" s="176">
        <v>0</v>
      </c>
      <c r="BD257" s="184">
        <v>0</v>
      </c>
      <c r="BE257" s="101">
        <v>0</v>
      </c>
    </row>
    <row r="258" spans="1:57" ht="12.75" hidden="1">
      <c r="A258" s="38" t="s">
        <v>19</v>
      </c>
      <c r="B258" s="1" t="s">
        <v>168</v>
      </c>
      <c r="C258" s="65" t="s">
        <v>162</v>
      </c>
      <c r="D258" s="175" t="s">
        <v>334</v>
      </c>
      <c r="E258" s="176">
        <v>7</v>
      </c>
      <c r="F258" s="175" t="s">
        <v>336</v>
      </c>
      <c r="G258" s="176">
        <v>0</v>
      </c>
      <c r="H258" s="175" t="s">
        <v>338</v>
      </c>
      <c r="I258" s="176">
        <v>0</v>
      </c>
      <c r="J258" s="175" t="s">
        <v>340</v>
      </c>
      <c r="K258" s="176">
        <v>0</v>
      </c>
      <c r="L258" s="175" t="s">
        <v>340</v>
      </c>
      <c r="M258" s="176">
        <v>1</v>
      </c>
      <c r="N258" s="175" t="s">
        <v>241</v>
      </c>
      <c r="O258" s="176">
        <v>1</v>
      </c>
      <c r="P258" s="175" t="s">
        <v>340</v>
      </c>
      <c r="Q258" s="176">
        <v>2</v>
      </c>
      <c r="R258" s="100" t="s">
        <v>341</v>
      </c>
      <c r="S258" s="101">
        <v>0</v>
      </c>
      <c r="T258" s="175">
        <v>0</v>
      </c>
      <c r="U258" s="176">
        <v>2</v>
      </c>
      <c r="V258" s="100">
        <v>1</v>
      </c>
      <c r="W258" s="101">
        <v>3</v>
      </c>
      <c r="X258" s="175" t="s">
        <v>342</v>
      </c>
      <c r="Y258" s="176">
        <v>5</v>
      </c>
      <c r="Z258" s="175" t="s">
        <v>241</v>
      </c>
      <c r="AA258" s="176">
        <v>1</v>
      </c>
      <c r="AB258" s="100">
        <v>0</v>
      </c>
      <c r="AC258" s="101">
        <v>0</v>
      </c>
      <c r="AD258" s="100">
        <v>0</v>
      </c>
      <c r="AE258" s="101">
        <v>1</v>
      </c>
      <c r="AF258" s="175" t="s">
        <v>343</v>
      </c>
      <c r="AG258" s="176">
        <v>6</v>
      </c>
      <c r="AH258" s="100">
        <v>0</v>
      </c>
      <c r="AI258" s="28">
        <v>0</v>
      </c>
      <c r="AJ258" s="100">
        <v>0</v>
      </c>
      <c r="AK258" s="101">
        <v>0</v>
      </c>
      <c r="AL258" s="100">
        <v>0</v>
      </c>
      <c r="AM258" s="101">
        <v>0</v>
      </c>
      <c r="AN258" s="100">
        <v>0</v>
      </c>
      <c r="AO258" s="101">
        <v>0</v>
      </c>
      <c r="AP258" s="100">
        <v>0</v>
      </c>
      <c r="AQ258" s="101">
        <v>8</v>
      </c>
      <c r="AR258" s="100">
        <v>0</v>
      </c>
      <c r="AS258" s="101">
        <v>2</v>
      </c>
      <c r="AT258" s="100">
        <v>0</v>
      </c>
      <c r="AU258" s="101">
        <v>1</v>
      </c>
      <c r="AV258" s="100">
        <v>1</v>
      </c>
      <c r="AW258" s="101">
        <v>0</v>
      </c>
      <c r="AX258" s="175" t="s">
        <v>241</v>
      </c>
      <c r="AY258" s="176">
        <v>4</v>
      </c>
      <c r="AZ258" s="100">
        <v>0</v>
      </c>
      <c r="BA258" s="101">
        <v>1</v>
      </c>
      <c r="BB258" s="100" t="s">
        <v>345</v>
      </c>
      <c r="BC258" s="101">
        <v>0</v>
      </c>
      <c r="BD258" s="184">
        <v>0</v>
      </c>
      <c r="BE258" s="101">
        <v>0</v>
      </c>
    </row>
    <row r="259" spans="1:57" ht="12.75" hidden="1">
      <c r="A259" s="39"/>
      <c r="B259" s="2"/>
      <c r="C259" s="66" t="s">
        <v>148</v>
      </c>
      <c r="D259" s="175" t="s">
        <v>335</v>
      </c>
      <c r="E259" s="176">
        <v>54.882</v>
      </c>
      <c r="F259" s="175" t="s">
        <v>337</v>
      </c>
      <c r="G259" s="176">
        <v>0.726</v>
      </c>
      <c r="H259" s="175" t="s">
        <v>339</v>
      </c>
      <c r="I259" s="176">
        <v>0</v>
      </c>
      <c r="J259" s="175" t="s">
        <v>301</v>
      </c>
      <c r="K259" s="176">
        <v>3.641</v>
      </c>
      <c r="L259" s="175" t="s">
        <v>301</v>
      </c>
      <c r="M259" s="176">
        <v>12.465</v>
      </c>
      <c r="N259" s="175" t="s">
        <v>241</v>
      </c>
      <c r="O259" s="176">
        <v>10.447</v>
      </c>
      <c r="P259" s="175" t="s">
        <v>301</v>
      </c>
      <c r="Q259" s="176">
        <v>11.21</v>
      </c>
      <c r="R259" s="100">
        <v>15</v>
      </c>
      <c r="S259" s="101">
        <v>3.641</v>
      </c>
      <c r="T259" s="175">
        <v>0</v>
      </c>
      <c r="U259" s="176">
        <v>5.671</v>
      </c>
      <c r="V259" s="175" t="s">
        <v>253</v>
      </c>
      <c r="W259" s="176">
        <v>13.374</v>
      </c>
      <c r="X259" s="175" t="s">
        <v>405</v>
      </c>
      <c r="Y259" s="176">
        <v>16.847</v>
      </c>
      <c r="Z259" s="175" t="s">
        <v>241</v>
      </c>
      <c r="AA259" s="176">
        <v>0.772</v>
      </c>
      <c r="AB259" s="100">
        <v>0</v>
      </c>
      <c r="AC259" s="101">
        <v>2.178</v>
      </c>
      <c r="AD259" s="100">
        <v>0</v>
      </c>
      <c r="AE259" s="101">
        <v>0.085</v>
      </c>
      <c r="AF259" s="175" t="s">
        <v>344</v>
      </c>
      <c r="AG259" s="176">
        <v>50.22</v>
      </c>
      <c r="AH259" s="100">
        <v>0</v>
      </c>
      <c r="AI259" s="28">
        <v>0</v>
      </c>
      <c r="AJ259" s="100">
        <v>0</v>
      </c>
      <c r="AK259" s="101">
        <v>0</v>
      </c>
      <c r="AL259" s="100">
        <v>0</v>
      </c>
      <c r="AM259" s="101">
        <v>0</v>
      </c>
      <c r="AN259" s="100">
        <v>0</v>
      </c>
      <c r="AO259" s="101">
        <v>0</v>
      </c>
      <c r="AP259" s="100">
        <v>0</v>
      </c>
      <c r="AQ259" s="101">
        <v>2.909</v>
      </c>
      <c r="AR259" s="100">
        <v>0</v>
      </c>
      <c r="AS259" s="101">
        <v>0.726</v>
      </c>
      <c r="AT259" s="100">
        <v>0</v>
      </c>
      <c r="AU259" s="101">
        <v>7.484</v>
      </c>
      <c r="AV259" s="175" t="s">
        <v>291</v>
      </c>
      <c r="AW259" s="176">
        <v>0</v>
      </c>
      <c r="AX259" s="175" t="s">
        <v>241</v>
      </c>
      <c r="AY259" s="176">
        <v>12.14</v>
      </c>
      <c r="AZ259" s="100">
        <v>0</v>
      </c>
      <c r="BA259" s="101">
        <v>0.772</v>
      </c>
      <c r="BB259" s="100">
        <v>10</v>
      </c>
      <c r="BC259" s="101">
        <v>4.368</v>
      </c>
      <c r="BD259" s="184">
        <v>0</v>
      </c>
      <c r="BE259" s="101">
        <v>0</v>
      </c>
    </row>
    <row r="260" spans="1:57" ht="12.75" hidden="1">
      <c r="A260" s="38" t="s">
        <v>20</v>
      </c>
      <c r="B260" s="1" t="s">
        <v>169</v>
      </c>
      <c r="C260" s="65" t="s">
        <v>162</v>
      </c>
      <c r="D260" s="175" t="s">
        <v>8</v>
      </c>
      <c r="E260" s="176">
        <v>3</v>
      </c>
      <c r="F260" s="175">
        <v>4</v>
      </c>
      <c r="G260" s="176">
        <v>4</v>
      </c>
      <c r="H260" s="175">
        <v>0</v>
      </c>
      <c r="I260" s="176">
        <v>0</v>
      </c>
      <c r="J260" s="175">
        <v>2</v>
      </c>
      <c r="K260" s="176">
        <v>0</v>
      </c>
      <c r="L260" s="175" t="s">
        <v>241</v>
      </c>
      <c r="M260" s="176">
        <v>0</v>
      </c>
      <c r="N260" s="175" t="s">
        <v>27</v>
      </c>
      <c r="O260" s="176">
        <v>1</v>
      </c>
      <c r="P260" s="175" t="s">
        <v>8</v>
      </c>
      <c r="Q260" s="176">
        <v>0</v>
      </c>
      <c r="R260" s="100">
        <v>0</v>
      </c>
      <c r="S260" s="101">
        <v>0</v>
      </c>
      <c r="T260" s="175">
        <v>1</v>
      </c>
      <c r="U260" s="176">
        <v>2</v>
      </c>
      <c r="V260" s="100">
        <v>0</v>
      </c>
      <c r="W260" s="101">
        <v>0</v>
      </c>
      <c r="X260" s="100">
        <v>3</v>
      </c>
      <c r="Y260" s="101">
        <v>1</v>
      </c>
      <c r="Z260" s="175" t="s">
        <v>241</v>
      </c>
      <c r="AA260" s="176">
        <v>0</v>
      </c>
      <c r="AB260" s="100">
        <v>0</v>
      </c>
      <c r="AC260" s="101">
        <v>0</v>
      </c>
      <c r="AD260" s="100">
        <v>0</v>
      </c>
      <c r="AE260" s="101">
        <v>0</v>
      </c>
      <c r="AF260" s="175">
        <v>1</v>
      </c>
      <c r="AG260" s="176">
        <v>0</v>
      </c>
      <c r="AH260" s="100">
        <v>0</v>
      </c>
      <c r="AI260" s="28">
        <v>1</v>
      </c>
      <c r="AJ260" s="100">
        <v>0</v>
      </c>
      <c r="AK260" s="101">
        <v>0</v>
      </c>
      <c r="AL260" s="100">
        <v>0</v>
      </c>
      <c r="AM260" s="101">
        <v>0</v>
      </c>
      <c r="AN260" s="100">
        <v>0</v>
      </c>
      <c r="AO260" s="101">
        <v>1</v>
      </c>
      <c r="AP260" s="100">
        <v>3</v>
      </c>
      <c r="AQ260" s="101">
        <v>0</v>
      </c>
      <c r="AR260" s="175" t="s">
        <v>241</v>
      </c>
      <c r="AS260" s="176">
        <v>0</v>
      </c>
      <c r="AT260" s="175" t="s">
        <v>241</v>
      </c>
      <c r="AU260" s="176">
        <v>0</v>
      </c>
      <c r="AV260" s="175" t="s">
        <v>8</v>
      </c>
      <c r="AW260" s="176">
        <v>1</v>
      </c>
      <c r="AX260" s="175" t="s">
        <v>241</v>
      </c>
      <c r="AY260" s="176">
        <v>0</v>
      </c>
      <c r="AZ260" s="175" t="s">
        <v>27</v>
      </c>
      <c r="BA260" s="176">
        <v>1</v>
      </c>
      <c r="BB260" s="175" t="s">
        <v>27</v>
      </c>
      <c r="BC260" s="176">
        <v>1</v>
      </c>
      <c r="BD260" s="178" t="s">
        <v>241</v>
      </c>
      <c r="BE260" s="176">
        <v>0</v>
      </c>
    </row>
    <row r="261" spans="1:57" ht="12.75" hidden="1">
      <c r="A261" s="39"/>
      <c r="B261" s="2"/>
      <c r="C261" s="66" t="s">
        <v>148</v>
      </c>
      <c r="D261" s="175" t="s">
        <v>402</v>
      </c>
      <c r="E261" s="176">
        <v>284.481</v>
      </c>
      <c r="F261" s="175" t="s">
        <v>249</v>
      </c>
      <c r="G261" s="176">
        <v>511.086</v>
      </c>
      <c r="H261" s="175" t="s">
        <v>241</v>
      </c>
      <c r="I261" s="176">
        <v>0</v>
      </c>
      <c r="J261" s="175" t="s">
        <v>403</v>
      </c>
      <c r="K261" s="176">
        <v>0</v>
      </c>
      <c r="L261" s="175" t="s">
        <v>241</v>
      </c>
      <c r="M261" s="176">
        <v>0</v>
      </c>
      <c r="N261" s="175" t="s">
        <v>278</v>
      </c>
      <c r="O261" s="176">
        <v>144.895</v>
      </c>
      <c r="P261" s="175" t="s">
        <v>280</v>
      </c>
      <c r="Q261" s="176">
        <v>0</v>
      </c>
      <c r="R261" s="175" t="s">
        <v>241</v>
      </c>
      <c r="S261" s="176">
        <v>0</v>
      </c>
      <c r="T261" s="175" t="s">
        <v>283</v>
      </c>
      <c r="U261" s="176">
        <v>243.543</v>
      </c>
      <c r="V261" s="175" t="s">
        <v>241</v>
      </c>
      <c r="W261" s="176">
        <v>0</v>
      </c>
      <c r="X261" s="175" t="s">
        <v>406</v>
      </c>
      <c r="Y261" s="176">
        <v>105.879</v>
      </c>
      <c r="Z261" s="175" t="s">
        <v>241</v>
      </c>
      <c r="AA261" s="176">
        <v>0</v>
      </c>
      <c r="AB261" s="175" t="s">
        <v>241</v>
      </c>
      <c r="AC261" s="176">
        <v>0</v>
      </c>
      <c r="AD261" s="175" t="s">
        <v>241</v>
      </c>
      <c r="AE261" s="176">
        <v>0</v>
      </c>
      <c r="AF261" s="175" t="s">
        <v>287</v>
      </c>
      <c r="AG261" s="176">
        <v>0</v>
      </c>
      <c r="AH261" s="100">
        <v>0</v>
      </c>
      <c r="AI261" s="28">
        <v>85.653</v>
      </c>
      <c r="AJ261" s="100">
        <v>0</v>
      </c>
      <c r="AK261" s="101">
        <v>0</v>
      </c>
      <c r="AL261" s="100">
        <v>0</v>
      </c>
      <c r="AM261" s="101">
        <v>0</v>
      </c>
      <c r="AN261" s="100">
        <v>0</v>
      </c>
      <c r="AO261" s="101">
        <v>77.336</v>
      </c>
      <c r="AP261" s="175" t="s">
        <v>261</v>
      </c>
      <c r="AQ261" s="176">
        <v>0</v>
      </c>
      <c r="AR261" s="175" t="s">
        <v>241</v>
      </c>
      <c r="AS261" s="176">
        <v>0</v>
      </c>
      <c r="AT261" s="175" t="s">
        <v>241</v>
      </c>
      <c r="AU261" s="176">
        <v>0</v>
      </c>
      <c r="AV261" s="175" t="s">
        <v>408</v>
      </c>
      <c r="AW261" s="176">
        <v>92.333</v>
      </c>
      <c r="AX261" s="175" t="s">
        <v>241</v>
      </c>
      <c r="AY261" s="176">
        <v>0</v>
      </c>
      <c r="AZ261" s="175" t="s">
        <v>305</v>
      </c>
      <c r="BA261" s="176">
        <v>133.198</v>
      </c>
      <c r="BB261" s="175" t="s">
        <v>327</v>
      </c>
      <c r="BC261" s="82">
        <v>101.61</v>
      </c>
      <c r="BD261" s="178" t="s">
        <v>241</v>
      </c>
      <c r="BE261" s="176">
        <v>0</v>
      </c>
    </row>
    <row r="262" spans="1:57" ht="12.75" hidden="1">
      <c r="A262" s="38" t="s">
        <v>21</v>
      </c>
      <c r="B262" s="1" t="s">
        <v>170</v>
      </c>
      <c r="C262" s="65" t="s">
        <v>162</v>
      </c>
      <c r="D262" s="175">
        <v>0</v>
      </c>
      <c r="E262" s="176">
        <v>0</v>
      </c>
      <c r="F262" s="175">
        <v>0</v>
      </c>
      <c r="G262" s="176">
        <v>0</v>
      </c>
      <c r="H262" s="175">
        <v>0</v>
      </c>
      <c r="I262" s="176">
        <v>1</v>
      </c>
      <c r="J262" s="175" t="s">
        <v>27</v>
      </c>
      <c r="K262" s="176">
        <v>2</v>
      </c>
      <c r="L262" s="175" t="s">
        <v>241</v>
      </c>
      <c r="M262" s="176">
        <v>1</v>
      </c>
      <c r="N262" s="175" t="s">
        <v>241</v>
      </c>
      <c r="O262" s="176">
        <v>1</v>
      </c>
      <c r="P262" s="175" t="s">
        <v>241</v>
      </c>
      <c r="Q262" s="176">
        <v>0</v>
      </c>
      <c r="R262" s="100">
        <v>0</v>
      </c>
      <c r="S262" s="101">
        <v>0</v>
      </c>
      <c r="T262" s="175">
        <v>0</v>
      </c>
      <c r="U262" s="176">
        <v>0</v>
      </c>
      <c r="V262" s="100">
        <v>0</v>
      </c>
      <c r="W262" s="101">
        <v>0</v>
      </c>
      <c r="X262" s="100">
        <v>0</v>
      </c>
      <c r="Y262" s="101">
        <v>0</v>
      </c>
      <c r="Z262" s="175" t="s">
        <v>27</v>
      </c>
      <c r="AA262" s="176">
        <v>1</v>
      </c>
      <c r="AB262" s="100">
        <v>0</v>
      </c>
      <c r="AC262" s="101">
        <v>0</v>
      </c>
      <c r="AD262" s="100">
        <v>1</v>
      </c>
      <c r="AE262" s="101">
        <v>1</v>
      </c>
      <c r="AF262" s="100">
        <v>0</v>
      </c>
      <c r="AG262" s="101">
        <v>1</v>
      </c>
      <c r="AH262" s="100">
        <v>1</v>
      </c>
      <c r="AI262" s="28">
        <v>1</v>
      </c>
      <c r="AJ262" s="100">
        <v>0</v>
      </c>
      <c r="AK262" s="101">
        <v>1</v>
      </c>
      <c r="AL262" s="100">
        <v>0</v>
      </c>
      <c r="AM262" s="101">
        <v>0</v>
      </c>
      <c r="AN262" s="100">
        <v>0</v>
      </c>
      <c r="AO262" s="101">
        <v>0</v>
      </c>
      <c r="AP262" s="100">
        <v>0</v>
      </c>
      <c r="AQ262" s="101">
        <v>0</v>
      </c>
      <c r="AR262" s="175" t="s">
        <v>241</v>
      </c>
      <c r="AS262" s="176">
        <v>0</v>
      </c>
      <c r="AT262" s="175" t="s">
        <v>241</v>
      </c>
      <c r="AU262" s="176">
        <v>0</v>
      </c>
      <c r="AV262" s="175" t="s">
        <v>241</v>
      </c>
      <c r="AW262" s="176">
        <v>0</v>
      </c>
      <c r="AX262" s="175" t="s">
        <v>241</v>
      </c>
      <c r="AY262" s="176">
        <v>0</v>
      </c>
      <c r="AZ262" s="175" t="s">
        <v>241</v>
      </c>
      <c r="BA262" s="176">
        <v>0</v>
      </c>
      <c r="BB262" s="175" t="s">
        <v>241</v>
      </c>
      <c r="BC262" s="176">
        <v>0</v>
      </c>
      <c r="BD262" s="178" t="s">
        <v>241</v>
      </c>
      <c r="BE262" s="176">
        <v>0</v>
      </c>
    </row>
    <row r="263" spans="1:57" ht="12.75" hidden="1">
      <c r="A263" s="39"/>
      <c r="B263" s="2" t="s">
        <v>171</v>
      </c>
      <c r="C263" s="66" t="s">
        <v>148</v>
      </c>
      <c r="D263" s="175">
        <v>0</v>
      </c>
      <c r="E263" s="176">
        <v>0</v>
      </c>
      <c r="F263" s="175">
        <v>0</v>
      </c>
      <c r="G263" s="176">
        <v>0</v>
      </c>
      <c r="H263" s="175">
        <v>0</v>
      </c>
      <c r="I263" s="176">
        <v>3.112</v>
      </c>
      <c r="J263" s="175" t="s">
        <v>271</v>
      </c>
      <c r="K263" s="176">
        <v>25.774</v>
      </c>
      <c r="L263" s="175" t="s">
        <v>241</v>
      </c>
      <c r="M263" s="176">
        <v>3.514</v>
      </c>
      <c r="N263" s="175" t="s">
        <v>241</v>
      </c>
      <c r="O263" s="176">
        <v>7.006</v>
      </c>
      <c r="P263" s="175" t="s">
        <v>241</v>
      </c>
      <c r="Q263" s="176">
        <v>0</v>
      </c>
      <c r="R263" s="100">
        <v>0</v>
      </c>
      <c r="S263" s="101">
        <v>0</v>
      </c>
      <c r="T263" s="175">
        <v>0</v>
      </c>
      <c r="U263" s="176">
        <v>0</v>
      </c>
      <c r="V263" s="100">
        <v>0</v>
      </c>
      <c r="W263" s="101">
        <v>0</v>
      </c>
      <c r="X263" s="100">
        <v>0</v>
      </c>
      <c r="Y263" s="101">
        <v>0</v>
      </c>
      <c r="Z263" s="174">
        <v>13.58</v>
      </c>
      <c r="AA263" s="118">
        <v>54.221</v>
      </c>
      <c r="AB263" s="100">
        <v>0</v>
      </c>
      <c r="AC263" s="101">
        <v>0</v>
      </c>
      <c r="AD263" s="175" t="s">
        <v>262</v>
      </c>
      <c r="AE263" s="176">
        <v>10.901</v>
      </c>
      <c r="AF263" s="100">
        <v>0</v>
      </c>
      <c r="AG263" s="101">
        <v>28.792</v>
      </c>
      <c r="AH263" s="175" t="s">
        <v>264</v>
      </c>
      <c r="AI263" s="36">
        <v>17.66</v>
      </c>
      <c r="AJ263" s="100">
        <v>0</v>
      </c>
      <c r="AK263" s="101">
        <v>3.259</v>
      </c>
      <c r="AL263" s="100">
        <v>0</v>
      </c>
      <c r="AM263" s="101">
        <v>0</v>
      </c>
      <c r="AN263" s="100">
        <v>0</v>
      </c>
      <c r="AO263" s="101">
        <v>0</v>
      </c>
      <c r="AP263" s="100">
        <v>0</v>
      </c>
      <c r="AQ263" s="101">
        <v>0</v>
      </c>
      <c r="AR263" s="100">
        <v>0</v>
      </c>
      <c r="AS263" s="101">
        <v>0</v>
      </c>
      <c r="AT263" s="100">
        <v>0</v>
      </c>
      <c r="AU263" s="101">
        <v>0</v>
      </c>
      <c r="AV263" s="175" t="s">
        <v>241</v>
      </c>
      <c r="AW263" s="176">
        <v>0</v>
      </c>
      <c r="AX263" s="175" t="s">
        <v>241</v>
      </c>
      <c r="AY263" s="176">
        <v>0</v>
      </c>
      <c r="AZ263" s="100">
        <v>0</v>
      </c>
      <c r="BA263" s="101">
        <v>0</v>
      </c>
      <c r="BB263" s="100">
        <v>0</v>
      </c>
      <c r="BC263" s="101">
        <v>0</v>
      </c>
      <c r="BD263" s="184">
        <v>0</v>
      </c>
      <c r="BE263" s="101">
        <v>0</v>
      </c>
    </row>
    <row r="264" spans="1:57" ht="25.5" hidden="1">
      <c r="A264" s="38" t="s">
        <v>22</v>
      </c>
      <c r="B264" s="1" t="s">
        <v>172</v>
      </c>
      <c r="C264" s="65" t="s">
        <v>147</v>
      </c>
      <c r="D264" s="175">
        <v>0</v>
      </c>
      <c r="E264" s="177" t="s">
        <v>464</v>
      </c>
      <c r="F264" s="175">
        <v>0</v>
      </c>
      <c r="G264" s="176">
        <v>0</v>
      </c>
      <c r="H264" s="175">
        <v>0</v>
      </c>
      <c r="I264" s="176">
        <v>0</v>
      </c>
      <c r="J264" s="175" t="s">
        <v>241</v>
      </c>
      <c r="K264" s="176">
        <v>0</v>
      </c>
      <c r="L264" s="175" t="s">
        <v>241</v>
      </c>
      <c r="M264" s="176">
        <v>0</v>
      </c>
      <c r="N264" s="175" t="s">
        <v>241</v>
      </c>
      <c r="O264" s="176">
        <v>0</v>
      </c>
      <c r="P264" s="175" t="s">
        <v>241</v>
      </c>
      <c r="Q264" s="176">
        <v>0</v>
      </c>
      <c r="R264" s="100">
        <v>0</v>
      </c>
      <c r="S264" s="101">
        <v>0</v>
      </c>
      <c r="T264" s="175">
        <v>0</v>
      </c>
      <c r="U264" s="176">
        <v>0</v>
      </c>
      <c r="V264" s="100">
        <v>0</v>
      </c>
      <c r="W264" s="101">
        <v>0</v>
      </c>
      <c r="X264" s="100">
        <v>0</v>
      </c>
      <c r="Y264" s="101">
        <v>0</v>
      </c>
      <c r="Z264" s="175" t="s">
        <v>241</v>
      </c>
      <c r="AA264" s="176">
        <v>0</v>
      </c>
      <c r="AB264" s="100">
        <v>0</v>
      </c>
      <c r="AC264" s="101">
        <v>0</v>
      </c>
      <c r="AD264" s="100">
        <v>0</v>
      </c>
      <c r="AE264" s="101">
        <v>0</v>
      </c>
      <c r="AF264" s="100">
        <v>0</v>
      </c>
      <c r="AG264" s="101">
        <v>0</v>
      </c>
      <c r="AH264" s="100">
        <v>0</v>
      </c>
      <c r="AI264" s="28">
        <v>0</v>
      </c>
      <c r="AJ264" s="100">
        <v>0</v>
      </c>
      <c r="AK264" s="101">
        <v>0</v>
      </c>
      <c r="AL264" s="100">
        <v>0</v>
      </c>
      <c r="AM264" s="101">
        <v>0</v>
      </c>
      <c r="AN264" s="100">
        <v>0</v>
      </c>
      <c r="AO264" s="101">
        <v>0</v>
      </c>
      <c r="AP264" s="100">
        <v>0</v>
      </c>
      <c r="AQ264" s="101">
        <v>0</v>
      </c>
      <c r="AR264" s="100">
        <v>0</v>
      </c>
      <c r="AS264" s="101">
        <v>0</v>
      </c>
      <c r="AT264" s="100">
        <v>0</v>
      </c>
      <c r="AU264" s="101">
        <v>0</v>
      </c>
      <c r="AV264" s="175" t="s">
        <v>238</v>
      </c>
      <c r="AW264" s="176">
        <v>0</v>
      </c>
      <c r="AX264" s="175" t="s">
        <v>241</v>
      </c>
      <c r="AY264" s="176">
        <v>0</v>
      </c>
      <c r="AZ264" s="100">
        <v>0</v>
      </c>
      <c r="BA264" s="101">
        <v>0</v>
      </c>
      <c r="BB264" s="100">
        <v>0</v>
      </c>
      <c r="BC264" s="101">
        <v>0</v>
      </c>
      <c r="BD264" s="184">
        <v>0</v>
      </c>
      <c r="BE264" s="101">
        <v>0</v>
      </c>
    </row>
    <row r="265" spans="1:57" ht="12.75" hidden="1">
      <c r="A265" s="39"/>
      <c r="B265" s="2" t="s">
        <v>300</v>
      </c>
      <c r="C265" s="66" t="s">
        <v>148</v>
      </c>
      <c r="D265" s="175">
        <v>0</v>
      </c>
      <c r="E265" s="176">
        <v>2.433</v>
      </c>
      <c r="F265" s="175">
        <v>0</v>
      </c>
      <c r="G265" s="176">
        <v>0</v>
      </c>
      <c r="H265" s="175">
        <v>0</v>
      </c>
      <c r="I265" s="176">
        <v>0</v>
      </c>
      <c r="J265" s="175" t="s">
        <v>241</v>
      </c>
      <c r="K265" s="176">
        <v>0</v>
      </c>
      <c r="L265" s="175" t="s">
        <v>241</v>
      </c>
      <c r="M265" s="176">
        <v>0</v>
      </c>
      <c r="N265" s="175" t="s">
        <v>241</v>
      </c>
      <c r="O265" s="176">
        <v>0</v>
      </c>
      <c r="P265" s="175" t="s">
        <v>241</v>
      </c>
      <c r="Q265" s="176">
        <v>0</v>
      </c>
      <c r="R265" s="100">
        <v>0</v>
      </c>
      <c r="S265" s="101">
        <v>0</v>
      </c>
      <c r="T265" s="175">
        <v>0</v>
      </c>
      <c r="U265" s="176">
        <v>0</v>
      </c>
      <c r="V265" s="100">
        <v>0</v>
      </c>
      <c r="W265" s="101">
        <v>0</v>
      </c>
      <c r="X265" s="100">
        <v>0</v>
      </c>
      <c r="Y265" s="101">
        <v>0</v>
      </c>
      <c r="Z265" s="175" t="s">
        <v>241</v>
      </c>
      <c r="AA265" s="176">
        <v>0</v>
      </c>
      <c r="AB265" s="100">
        <v>0</v>
      </c>
      <c r="AC265" s="101">
        <v>0</v>
      </c>
      <c r="AD265" s="100">
        <v>0</v>
      </c>
      <c r="AE265" s="101">
        <v>0</v>
      </c>
      <c r="AF265" s="100">
        <v>0</v>
      </c>
      <c r="AG265" s="101">
        <v>0</v>
      </c>
      <c r="AH265" s="100">
        <v>0</v>
      </c>
      <c r="AI265" s="28">
        <v>0</v>
      </c>
      <c r="AJ265" s="100">
        <v>0</v>
      </c>
      <c r="AK265" s="101">
        <v>0</v>
      </c>
      <c r="AL265" s="100">
        <v>0</v>
      </c>
      <c r="AM265" s="101">
        <v>0</v>
      </c>
      <c r="AN265" s="100">
        <v>0</v>
      </c>
      <c r="AO265" s="101">
        <v>0</v>
      </c>
      <c r="AP265" s="100">
        <v>0</v>
      </c>
      <c r="AQ265" s="101">
        <v>0</v>
      </c>
      <c r="AR265" s="100">
        <v>0</v>
      </c>
      <c r="AS265" s="101">
        <v>0</v>
      </c>
      <c r="AT265" s="100">
        <v>0</v>
      </c>
      <c r="AU265" s="101">
        <v>0</v>
      </c>
      <c r="AV265" s="175" t="s">
        <v>301</v>
      </c>
      <c r="AW265" s="176">
        <v>0</v>
      </c>
      <c r="AX265" s="175" t="s">
        <v>241</v>
      </c>
      <c r="AY265" s="176">
        <v>0</v>
      </c>
      <c r="AZ265" s="100">
        <v>0</v>
      </c>
      <c r="BA265" s="101">
        <v>0</v>
      </c>
      <c r="BB265" s="100">
        <v>0</v>
      </c>
      <c r="BC265" s="101">
        <v>0</v>
      </c>
      <c r="BD265" s="184">
        <v>0</v>
      </c>
      <c r="BE265" s="101">
        <v>0</v>
      </c>
    </row>
    <row r="266" spans="1:57" ht="12.75" hidden="1">
      <c r="A266" s="38" t="s">
        <v>23</v>
      </c>
      <c r="B266" s="1" t="s">
        <v>173</v>
      </c>
      <c r="C266" s="65" t="s">
        <v>5</v>
      </c>
      <c r="D266" s="175" t="s">
        <v>227</v>
      </c>
      <c r="E266" s="176">
        <v>12.3</v>
      </c>
      <c r="F266" s="175" t="s">
        <v>227</v>
      </c>
      <c r="G266" s="176">
        <v>6.3</v>
      </c>
      <c r="H266" s="175" t="s">
        <v>227</v>
      </c>
      <c r="I266" s="176">
        <v>2</v>
      </c>
      <c r="J266" s="175" t="s">
        <v>227</v>
      </c>
      <c r="K266" s="176">
        <v>0.3</v>
      </c>
      <c r="L266" s="175" t="s">
        <v>227</v>
      </c>
      <c r="M266" s="176">
        <v>12.4</v>
      </c>
      <c r="N266" s="175" t="s">
        <v>227</v>
      </c>
      <c r="O266" s="176">
        <v>24.5</v>
      </c>
      <c r="P266" s="175" t="s">
        <v>227</v>
      </c>
      <c r="Q266" s="176">
        <v>3</v>
      </c>
      <c r="R266" s="100">
        <v>30</v>
      </c>
      <c r="S266" s="101">
        <v>0</v>
      </c>
      <c r="T266" s="175">
        <v>30</v>
      </c>
      <c r="U266" s="176">
        <v>24.6</v>
      </c>
      <c r="V266" s="100">
        <v>0</v>
      </c>
      <c r="W266" s="101">
        <v>15</v>
      </c>
      <c r="X266" s="100">
        <v>30</v>
      </c>
      <c r="Y266" s="101">
        <v>23.3</v>
      </c>
      <c r="Z266" s="175" t="s">
        <v>241</v>
      </c>
      <c r="AA266" s="176">
        <v>6</v>
      </c>
      <c r="AB266" s="100">
        <v>0</v>
      </c>
      <c r="AC266" s="101">
        <v>1.2</v>
      </c>
      <c r="AD266" s="100">
        <v>0</v>
      </c>
      <c r="AE266" s="101">
        <v>21</v>
      </c>
      <c r="AF266" s="100">
        <v>0</v>
      </c>
      <c r="AG266" s="101">
        <v>5</v>
      </c>
      <c r="AH266" s="100">
        <v>0</v>
      </c>
      <c r="AI266" s="28">
        <v>0</v>
      </c>
      <c r="AJ266" s="100">
        <v>0</v>
      </c>
      <c r="AK266" s="101">
        <v>0</v>
      </c>
      <c r="AL266" s="100">
        <v>0</v>
      </c>
      <c r="AM266" s="101">
        <v>0</v>
      </c>
      <c r="AN266" s="100">
        <v>0</v>
      </c>
      <c r="AO266" s="101">
        <v>0</v>
      </c>
      <c r="AP266" s="100">
        <v>0</v>
      </c>
      <c r="AQ266" s="101">
        <v>0</v>
      </c>
      <c r="AR266" s="100">
        <v>18</v>
      </c>
      <c r="AS266" s="101">
        <v>0.3</v>
      </c>
      <c r="AT266" s="100">
        <v>0</v>
      </c>
      <c r="AU266" s="101">
        <v>0</v>
      </c>
      <c r="AV266" s="175" t="s">
        <v>303</v>
      </c>
      <c r="AW266" s="176">
        <v>4.2</v>
      </c>
      <c r="AX266" s="175" t="s">
        <v>241</v>
      </c>
      <c r="AY266" s="176">
        <v>12</v>
      </c>
      <c r="AZ266" s="100">
        <v>0</v>
      </c>
      <c r="BA266" s="101">
        <v>3</v>
      </c>
      <c r="BB266" s="100">
        <v>0</v>
      </c>
      <c r="BC266" s="101">
        <v>15</v>
      </c>
      <c r="BD266" s="184">
        <v>0</v>
      </c>
      <c r="BE266" s="101">
        <v>0</v>
      </c>
    </row>
    <row r="267" spans="1:57" ht="12.75" hidden="1">
      <c r="A267" s="39"/>
      <c r="B267" s="2"/>
      <c r="C267" s="66" t="s">
        <v>148</v>
      </c>
      <c r="D267" s="175" t="s">
        <v>279</v>
      </c>
      <c r="E267" s="176">
        <v>2.637</v>
      </c>
      <c r="F267" s="175" t="s">
        <v>279</v>
      </c>
      <c r="G267" s="82">
        <v>2.025</v>
      </c>
      <c r="H267" s="175" t="s">
        <v>279</v>
      </c>
      <c r="I267" s="176">
        <v>4.011</v>
      </c>
      <c r="J267" s="175" t="s">
        <v>279</v>
      </c>
      <c r="K267" s="176">
        <v>0.137</v>
      </c>
      <c r="L267" s="175" t="s">
        <v>279</v>
      </c>
      <c r="M267" s="176">
        <v>3.911</v>
      </c>
      <c r="N267" s="175" t="s">
        <v>279</v>
      </c>
      <c r="O267" s="176">
        <v>15.767</v>
      </c>
      <c r="P267" s="175" t="s">
        <v>279</v>
      </c>
      <c r="Q267" s="176">
        <v>0.628</v>
      </c>
      <c r="R267" s="100">
        <v>12.25</v>
      </c>
      <c r="S267" s="101">
        <v>0</v>
      </c>
      <c r="T267" s="175" t="s">
        <v>279</v>
      </c>
      <c r="U267" s="176">
        <v>8.658999999999999</v>
      </c>
      <c r="V267" s="100">
        <v>0</v>
      </c>
      <c r="W267" s="101">
        <v>2.244</v>
      </c>
      <c r="X267" s="175" t="s">
        <v>279</v>
      </c>
      <c r="Y267" s="176">
        <v>8.488</v>
      </c>
      <c r="Z267" s="175" t="s">
        <v>241</v>
      </c>
      <c r="AA267" s="176">
        <v>3.286</v>
      </c>
      <c r="AB267" s="100">
        <v>0</v>
      </c>
      <c r="AC267" s="101">
        <v>0.517</v>
      </c>
      <c r="AD267" s="100">
        <v>0</v>
      </c>
      <c r="AE267" s="101">
        <v>8.534</v>
      </c>
      <c r="AF267" s="175" t="s">
        <v>241</v>
      </c>
      <c r="AG267" s="176">
        <v>2.849</v>
      </c>
      <c r="AH267" s="100">
        <v>0</v>
      </c>
      <c r="AI267" s="28">
        <v>0</v>
      </c>
      <c r="AJ267" s="100">
        <v>0</v>
      </c>
      <c r="AK267" s="101">
        <v>0</v>
      </c>
      <c r="AL267" s="100">
        <v>0</v>
      </c>
      <c r="AM267" s="101">
        <v>0</v>
      </c>
      <c r="AN267" s="100">
        <v>0</v>
      </c>
      <c r="AO267" s="101">
        <v>0</v>
      </c>
      <c r="AP267" s="100">
        <v>0</v>
      </c>
      <c r="AQ267" s="101">
        <v>0</v>
      </c>
      <c r="AR267" s="100">
        <v>7.758</v>
      </c>
      <c r="AS267" s="101">
        <v>0.323</v>
      </c>
      <c r="AT267" s="100">
        <v>0</v>
      </c>
      <c r="AU267" s="101">
        <v>0</v>
      </c>
      <c r="AV267" s="175" t="s">
        <v>304</v>
      </c>
      <c r="AW267" s="176">
        <v>4.29</v>
      </c>
      <c r="AX267" s="175" t="s">
        <v>241</v>
      </c>
      <c r="AY267" s="176">
        <v>5.371</v>
      </c>
      <c r="AZ267" s="100">
        <v>0</v>
      </c>
      <c r="BA267" s="101">
        <v>1.776</v>
      </c>
      <c r="BB267" s="100">
        <v>0</v>
      </c>
      <c r="BC267" s="101">
        <v>2.244</v>
      </c>
      <c r="BD267" s="184">
        <v>0</v>
      </c>
      <c r="BE267" s="101">
        <v>0</v>
      </c>
    </row>
    <row r="268" spans="1:57" ht="12.75" hidden="1">
      <c r="A268" s="38" t="s">
        <v>24</v>
      </c>
      <c r="B268" s="1" t="s">
        <v>202</v>
      </c>
      <c r="C268" s="65" t="s">
        <v>162</v>
      </c>
      <c r="D268" s="175">
        <v>0</v>
      </c>
      <c r="E268" s="176">
        <v>0</v>
      </c>
      <c r="F268" s="175">
        <v>0</v>
      </c>
      <c r="G268" s="176">
        <v>0</v>
      </c>
      <c r="H268" s="175">
        <v>0</v>
      </c>
      <c r="I268" s="176">
        <v>0</v>
      </c>
      <c r="J268" s="175" t="s">
        <v>241</v>
      </c>
      <c r="K268" s="176">
        <v>0</v>
      </c>
      <c r="L268" s="175" t="s">
        <v>241</v>
      </c>
      <c r="M268" s="176">
        <v>0</v>
      </c>
      <c r="N268" s="175" t="s">
        <v>241</v>
      </c>
      <c r="O268" s="176">
        <v>0</v>
      </c>
      <c r="P268" s="175" t="s">
        <v>241</v>
      </c>
      <c r="Q268" s="176">
        <v>0</v>
      </c>
      <c r="R268" s="100">
        <v>0</v>
      </c>
      <c r="S268" s="101">
        <v>0</v>
      </c>
      <c r="T268" s="100">
        <v>0</v>
      </c>
      <c r="U268" s="101">
        <v>0</v>
      </c>
      <c r="V268" s="100">
        <v>0</v>
      </c>
      <c r="W268" s="101">
        <v>0</v>
      </c>
      <c r="X268" s="100">
        <v>0</v>
      </c>
      <c r="Y268" s="101">
        <v>0</v>
      </c>
      <c r="Z268" s="175" t="s">
        <v>241</v>
      </c>
      <c r="AA268" s="176">
        <v>0</v>
      </c>
      <c r="AB268" s="100">
        <v>0</v>
      </c>
      <c r="AC268" s="101">
        <v>0</v>
      </c>
      <c r="AD268" s="100">
        <v>0</v>
      </c>
      <c r="AE268" s="101">
        <v>0</v>
      </c>
      <c r="AF268" s="100">
        <v>0</v>
      </c>
      <c r="AG268" s="101">
        <v>0</v>
      </c>
      <c r="AH268" s="100">
        <v>0</v>
      </c>
      <c r="AI268" s="28">
        <v>0</v>
      </c>
      <c r="AJ268" s="100">
        <v>0</v>
      </c>
      <c r="AK268" s="101">
        <v>0</v>
      </c>
      <c r="AL268" s="100">
        <v>0</v>
      </c>
      <c r="AM268" s="101">
        <v>0</v>
      </c>
      <c r="AN268" s="100">
        <v>0</v>
      </c>
      <c r="AO268" s="101">
        <v>0</v>
      </c>
      <c r="AP268" s="100">
        <v>0</v>
      </c>
      <c r="AQ268" s="101">
        <v>0</v>
      </c>
      <c r="AR268" s="100">
        <v>0</v>
      </c>
      <c r="AS268" s="101">
        <v>0</v>
      </c>
      <c r="AT268" s="100">
        <v>5</v>
      </c>
      <c r="AU268" s="101">
        <v>0</v>
      </c>
      <c r="AV268" s="175" t="s">
        <v>241</v>
      </c>
      <c r="AW268" s="176">
        <v>0</v>
      </c>
      <c r="AX268" s="175" t="s">
        <v>241</v>
      </c>
      <c r="AY268" s="176">
        <v>0</v>
      </c>
      <c r="AZ268" s="100">
        <v>0</v>
      </c>
      <c r="BA268" s="101">
        <v>0</v>
      </c>
      <c r="BB268" s="100">
        <v>0</v>
      </c>
      <c r="BC268" s="101">
        <v>0</v>
      </c>
      <c r="BD268" s="184">
        <v>0</v>
      </c>
      <c r="BE268" s="101">
        <v>0</v>
      </c>
    </row>
    <row r="269" spans="1:57" ht="12.75" hidden="1">
      <c r="A269" s="39"/>
      <c r="B269" s="2" t="s">
        <v>175</v>
      </c>
      <c r="C269" s="66" t="s">
        <v>148</v>
      </c>
      <c r="D269" s="175">
        <v>0</v>
      </c>
      <c r="E269" s="176">
        <v>0</v>
      </c>
      <c r="F269" s="175">
        <v>0</v>
      </c>
      <c r="G269" s="176">
        <v>0</v>
      </c>
      <c r="H269" s="175">
        <v>0</v>
      </c>
      <c r="I269" s="176">
        <v>0</v>
      </c>
      <c r="J269" s="175" t="s">
        <v>241</v>
      </c>
      <c r="K269" s="176">
        <v>0</v>
      </c>
      <c r="L269" s="175" t="s">
        <v>241</v>
      </c>
      <c r="M269" s="176">
        <v>0</v>
      </c>
      <c r="N269" s="175" t="s">
        <v>241</v>
      </c>
      <c r="O269" s="176">
        <v>0</v>
      </c>
      <c r="P269" s="175" t="s">
        <v>241</v>
      </c>
      <c r="Q269" s="176">
        <v>0</v>
      </c>
      <c r="R269" s="100">
        <v>0</v>
      </c>
      <c r="S269" s="101">
        <v>0</v>
      </c>
      <c r="T269" s="100">
        <v>0</v>
      </c>
      <c r="U269" s="101">
        <v>0</v>
      </c>
      <c r="V269" s="100">
        <v>0</v>
      </c>
      <c r="W269" s="101">
        <v>0</v>
      </c>
      <c r="X269" s="100">
        <v>0</v>
      </c>
      <c r="Y269" s="101">
        <v>0</v>
      </c>
      <c r="Z269" s="175" t="s">
        <v>241</v>
      </c>
      <c r="AA269" s="176">
        <v>0</v>
      </c>
      <c r="AB269" s="100">
        <v>0</v>
      </c>
      <c r="AC269" s="101">
        <v>0</v>
      </c>
      <c r="AD269" s="100">
        <v>0</v>
      </c>
      <c r="AE269" s="101">
        <v>0</v>
      </c>
      <c r="AF269" s="100">
        <v>0</v>
      </c>
      <c r="AG269" s="101">
        <v>0</v>
      </c>
      <c r="AH269" s="100">
        <v>0</v>
      </c>
      <c r="AI269" s="28">
        <v>0</v>
      </c>
      <c r="AJ269" s="100">
        <v>0</v>
      </c>
      <c r="AK269" s="101">
        <v>0</v>
      </c>
      <c r="AL269" s="100">
        <v>0</v>
      </c>
      <c r="AM269" s="101">
        <v>0</v>
      </c>
      <c r="AN269" s="100">
        <v>0</v>
      </c>
      <c r="AO269" s="101">
        <v>0</v>
      </c>
      <c r="AP269" s="100">
        <v>0</v>
      </c>
      <c r="AQ269" s="101">
        <v>0</v>
      </c>
      <c r="AR269" s="100">
        <v>0</v>
      </c>
      <c r="AS269" s="101">
        <v>0</v>
      </c>
      <c r="AT269" s="175" t="s">
        <v>262</v>
      </c>
      <c r="AU269" s="176">
        <v>0</v>
      </c>
      <c r="AV269" s="175" t="s">
        <v>241</v>
      </c>
      <c r="AW269" s="176">
        <v>0</v>
      </c>
      <c r="AX269" s="175" t="s">
        <v>241</v>
      </c>
      <c r="AY269" s="176">
        <v>0</v>
      </c>
      <c r="AZ269" s="100">
        <v>0</v>
      </c>
      <c r="BA269" s="101">
        <v>0</v>
      </c>
      <c r="BB269" s="100">
        <v>0</v>
      </c>
      <c r="BC269" s="101">
        <v>0</v>
      </c>
      <c r="BD269" s="184">
        <v>0</v>
      </c>
      <c r="BE269" s="101">
        <v>0</v>
      </c>
    </row>
    <row r="270" spans="1:57" ht="12.75" hidden="1">
      <c r="A270" s="38" t="s">
        <v>33</v>
      </c>
      <c r="B270" s="1" t="s">
        <v>176</v>
      </c>
      <c r="C270" s="65" t="s">
        <v>177</v>
      </c>
      <c r="D270" s="175">
        <v>0</v>
      </c>
      <c r="E270" s="176">
        <v>0</v>
      </c>
      <c r="F270" s="175">
        <v>0</v>
      </c>
      <c r="G270" s="176">
        <v>0</v>
      </c>
      <c r="H270" s="175">
        <v>0</v>
      </c>
      <c r="I270" s="176">
        <v>0</v>
      </c>
      <c r="J270" s="175" t="s">
        <v>241</v>
      </c>
      <c r="K270" s="176">
        <v>0</v>
      </c>
      <c r="L270" s="175" t="s">
        <v>241</v>
      </c>
      <c r="M270" s="176">
        <v>0</v>
      </c>
      <c r="N270" s="175" t="s">
        <v>241</v>
      </c>
      <c r="O270" s="176">
        <v>0</v>
      </c>
      <c r="P270" s="175" t="s">
        <v>241</v>
      </c>
      <c r="Q270" s="176">
        <v>0</v>
      </c>
      <c r="R270" s="100">
        <v>0</v>
      </c>
      <c r="S270" s="101">
        <v>0</v>
      </c>
      <c r="T270" s="100">
        <v>0</v>
      </c>
      <c r="U270" s="101">
        <v>0</v>
      </c>
      <c r="V270" s="100">
        <v>0</v>
      </c>
      <c r="W270" s="101">
        <v>0</v>
      </c>
      <c r="X270" s="100">
        <v>0</v>
      </c>
      <c r="Y270" s="101">
        <v>0</v>
      </c>
      <c r="Z270" s="175" t="s">
        <v>241</v>
      </c>
      <c r="AA270" s="176">
        <v>0</v>
      </c>
      <c r="AB270" s="100">
        <v>0</v>
      </c>
      <c r="AC270" s="101">
        <v>0</v>
      </c>
      <c r="AD270" s="100">
        <v>0</v>
      </c>
      <c r="AE270" s="101">
        <v>0</v>
      </c>
      <c r="AF270" s="100">
        <v>0</v>
      </c>
      <c r="AG270" s="101">
        <v>0</v>
      </c>
      <c r="AH270" s="100">
        <v>0</v>
      </c>
      <c r="AI270" s="28">
        <v>0</v>
      </c>
      <c r="AJ270" s="100">
        <v>0</v>
      </c>
      <c r="AK270" s="101">
        <v>0</v>
      </c>
      <c r="AL270" s="100">
        <v>0</v>
      </c>
      <c r="AM270" s="101">
        <v>0</v>
      </c>
      <c r="AN270" s="100">
        <v>0</v>
      </c>
      <c r="AO270" s="101">
        <v>0</v>
      </c>
      <c r="AP270" s="100">
        <v>0</v>
      </c>
      <c r="AQ270" s="101">
        <v>0</v>
      </c>
      <c r="AR270" s="100">
        <v>0</v>
      </c>
      <c r="AS270" s="101">
        <v>0</v>
      </c>
      <c r="AT270" s="100">
        <v>0</v>
      </c>
      <c r="AU270" s="101">
        <v>0</v>
      </c>
      <c r="AV270" s="100">
        <v>0</v>
      </c>
      <c r="AW270" s="101">
        <v>0</v>
      </c>
      <c r="AX270" s="175" t="s">
        <v>241</v>
      </c>
      <c r="AY270" s="176">
        <v>0</v>
      </c>
      <c r="AZ270" s="100">
        <v>0</v>
      </c>
      <c r="BA270" s="101">
        <v>0</v>
      </c>
      <c r="BB270" s="100">
        <v>0</v>
      </c>
      <c r="BC270" s="101">
        <v>0</v>
      </c>
      <c r="BD270" s="184">
        <v>0</v>
      </c>
      <c r="BE270" s="101">
        <v>0</v>
      </c>
    </row>
    <row r="271" spans="1:57" ht="12.75" hidden="1">
      <c r="A271" s="39"/>
      <c r="B271" s="2"/>
      <c r="C271" s="66" t="s">
        <v>148</v>
      </c>
      <c r="D271" s="100">
        <v>0</v>
      </c>
      <c r="E271" s="101">
        <v>0</v>
      </c>
      <c r="F271" s="100">
        <v>0</v>
      </c>
      <c r="G271" s="101">
        <v>0</v>
      </c>
      <c r="H271" s="100">
        <v>0</v>
      </c>
      <c r="I271" s="101">
        <v>0</v>
      </c>
      <c r="J271" s="100">
        <v>0</v>
      </c>
      <c r="K271" s="101">
        <v>0</v>
      </c>
      <c r="L271" s="100">
        <v>0</v>
      </c>
      <c r="M271" s="101">
        <v>0</v>
      </c>
      <c r="N271" s="100">
        <v>0</v>
      </c>
      <c r="O271" s="101">
        <v>0</v>
      </c>
      <c r="P271" s="100">
        <v>0</v>
      </c>
      <c r="Q271" s="101">
        <v>0</v>
      </c>
      <c r="R271" s="100">
        <v>0</v>
      </c>
      <c r="S271" s="101">
        <v>0</v>
      </c>
      <c r="T271" s="100">
        <v>0</v>
      </c>
      <c r="U271" s="101">
        <v>0</v>
      </c>
      <c r="V271" s="100">
        <v>0</v>
      </c>
      <c r="W271" s="101">
        <v>0</v>
      </c>
      <c r="X271" s="100">
        <v>0</v>
      </c>
      <c r="Y271" s="101">
        <v>0</v>
      </c>
      <c r="Z271" s="175" t="s">
        <v>241</v>
      </c>
      <c r="AA271" s="176">
        <v>0</v>
      </c>
      <c r="AB271" s="100">
        <v>0</v>
      </c>
      <c r="AC271" s="101">
        <v>0</v>
      </c>
      <c r="AD271" s="100">
        <v>0</v>
      </c>
      <c r="AE271" s="101">
        <v>0</v>
      </c>
      <c r="AF271" s="100">
        <v>0</v>
      </c>
      <c r="AG271" s="101">
        <v>0</v>
      </c>
      <c r="AH271" s="100">
        <v>0</v>
      </c>
      <c r="AI271" s="28">
        <v>0</v>
      </c>
      <c r="AJ271" s="100">
        <v>0</v>
      </c>
      <c r="AK271" s="101">
        <v>0</v>
      </c>
      <c r="AL271" s="100">
        <v>0</v>
      </c>
      <c r="AM271" s="101">
        <v>0</v>
      </c>
      <c r="AN271" s="100">
        <v>0</v>
      </c>
      <c r="AO271" s="101">
        <v>0</v>
      </c>
      <c r="AP271" s="100">
        <v>0</v>
      </c>
      <c r="AQ271" s="101">
        <v>0</v>
      </c>
      <c r="AR271" s="100">
        <v>0</v>
      </c>
      <c r="AS271" s="101">
        <v>0</v>
      </c>
      <c r="AT271" s="100">
        <v>0</v>
      </c>
      <c r="AU271" s="101">
        <v>0</v>
      </c>
      <c r="AV271" s="100">
        <v>0</v>
      </c>
      <c r="AW271" s="101">
        <v>0</v>
      </c>
      <c r="AX271" s="175" t="s">
        <v>241</v>
      </c>
      <c r="AY271" s="176">
        <v>0</v>
      </c>
      <c r="AZ271" s="100">
        <v>0</v>
      </c>
      <c r="BA271" s="101">
        <v>0</v>
      </c>
      <c r="BB271" s="100">
        <v>0</v>
      </c>
      <c r="BC271" s="101">
        <v>0</v>
      </c>
      <c r="BD271" s="184">
        <v>0</v>
      </c>
      <c r="BE271" s="101">
        <v>0</v>
      </c>
    </row>
    <row r="272" spans="1:57" ht="12.75" hidden="1">
      <c r="A272" s="38" t="s">
        <v>178</v>
      </c>
      <c r="B272" s="1" t="s">
        <v>179</v>
      </c>
      <c r="C272" s="65" t="s">
        <v>177</v>
      </c>
      <c r="D272" s="100">
        <v>0</v>
      </c>
      <c r="E272" s="101">
        <v>19</v>
      </c>
      <c r="F272" s="100">
        <v>0</v>
      </c>
      <c r="G272" s="101">
        <v>5</v>
      </c>
      <c r="H272" s="100">
        <v>0</v>
      </c>
      <c r="I272" s="101">
        <v>0</v>
      </c>
      <c r="J272" s="100">
        <v>0</v>
      </c>
      <c r="K272" s="101">
        <v>8</v>
      </c>
      <c r="L272" s="175" t="s">
        <v>238</v>
      </c>
      <c r="M272" s="176">
        <v>5</v>
      </c>
      <c r="N272" s="175" t="s">
        <v>241</v>
      </c>
      <c r="O272" s="176">
        <v>0</v>
      </c>
      <c r="P272" s="175" t="s">
        <v>241</v>
      </c>
      <c r="Q272" s="176">
        <v>2.5</v>
      </c>
      <c r="R272" s="175" t="s">
        <v>241</v>
      </c>
      <c r="S272" s="176">
        <v>20</v>
      </c>
      <c r="T272" s="175" t="s">
        <v>241</v>
      </c>
      <c r="U272" s="176">
        <v>10</v>
      </c>
      <c r="V272" s="175" t="s">
        <v>241</v>
      </c>
      <c r="W272" s="176">
        <v>1</v>
      </c>
      <c r="X272" s="100">
        <v>0</v>
      </c>
      <c r="Y272" s="101">
        <v>0</v>
      </c>
      <c r="Z272" s="175" t="s">
        <v>241</v>
      </c>
      <c r="AA272" s="176">
        <v>0</v>
      </c>
      <c r="AB272" s="100">
        <v>0</v>
      </c>
      <c r="AC272" s="101">
        <v>0</v>
      </c>
      <c r="AD272" s="100">
        <v>0</v>
      </c>
      <c r="AE272" s="101">
        <v>1</v>
      </c>
      <c r="AF272" s="100">
        <v>0</v>
      </c>
      <c r="AG272" s="101">
        <v>2</v>
      </c>
      <c r="AH272" s="100">
        <v>0</v>
      </c>
      <c r="AI272" s="28">
        <v>0</v>
      </c>
      <c r="AJ272" s="100">
        <v>0</v>
      </c>
      <c r="AK272" s="101">
        <v>19.5</v>
      </c>
      <c r="AL272" s="100">
        <v>0</v>
      </c>
      <c r="AM272" s="101">
        <v>25</v>
      </c>
      <c r="AN272" s="100">
        <v>0</v>
      </c>
      <c r="AO272" s="101">
        <v>0.2</v>
      </c>
      <c r="AP272" s="100">
        <v>0</v>
      </c>
      <c r="AQ272" s="101">
        <v>0</v>
      </c>
      <c r="AR272" s="100">
        <v>0</v>
      </c>
      <c r="AS272" s="101">
        <v>6</v>
      </c>
      <c r="AT272" s="100">
        <v>0</v>
      </c>
      <c r="AU272" s="101">
        <v>14</v>
      </c>
      <c r="AV272" s="100">
        <v>0</v>
      </c>
      <c r="AW272" s="101">
        <v>1</v>
      </c>
      <c r="AX272" s="175" t="s">
        <v>241</v>
      </c>
      <c r="AY272" s="176">
        <v>2.5</v>
      </c>
      <c r="AZ272" s="100">
        <v>0</v>
      </c>
      <c r="BA272" s="101">
        <v>0</v>
      </c>
      <c r="BB272" s="100">
        <v>0</v>
      </c>
      <c r="BC272" s="101">
        <v>3</v>
      </c>
      <c r="BD272" s="184">
        <v>0</v>
      </c>
      <c r="BE272" s="101">
        <v>19</v>
      </c>
    </row>
    <row r="273" spans="1:57" ht="12.75" hidden="1">
      <c r="A273" s="39"/>
      <c r="B273" s="2"/>
      <c r="C273" s="66" t="s">
        <v>148</v>
      </c>
      <c r="D273" s="100">
        <v>0</v>
      </c>
      <c r="E273" s="101">
        <v>15.893</v>
      </c>
      <c r="F273" s="175" t="s">
        <v>241</v>
      </c>
      <c r="G273" s="176">
        <v>3.162</v>
      </c>
      <c r="H273" s="175" t="s">
        <v>241</v>
      </c>
      <c r="I273" s="176">
        <v>0</v>
      </c>
      <c r="J273" s="175" t="s">
        <v>241</v>
      </c>
      <c r="K273" s="176">
        <v>5.366999999999999</v>
      </c>
      <c r="L273" s="175" t="s">
        <v>404</v>
      </c>
      <c r="M273" s="176">
        <v>4.756</v>
      </c>
      <c r="N273" s="175" t="s">
        <v>241</v>
      </c>
      <c r="O273" s="176">
        <v>0</v>
      </c>
      <c r="P273" s="175" t="s">
        <v>241</v>
      </c>
      <c r="Q273" s="176">
        <v>1.16</v>
      </c>
      <c r="R273" s="175" t="s">
        <v>241</v>
      </c>
      <c r="S273" s="176">
        <v>12.663</v>
      </c>
      <c r="T273" s="175" t="s">
        <v>241</v>
      </c>
      <c r="U273" s="176">
        <v>8.07</v>
      </c>
      <c r="V273" s="175" t="s">
        <v>241</v>
      </c>
      <c r="W273" s="176">
        <v>0.778</v>
      </c>
      <c r="X273" s="100">
        <v>0</v>
      </c>
      <c r="Y273" s="101">
        <v>0</v>
      </c>
      <c r="Z273" s="175" t="s">
        <v>241</v>
      </c>
      <c r="AA273" s="176">
        <v>0</v>
      </c>
      <c r="AB273" s="100">
        <v>0</v>
      </c>
      <c r="AC273" s="101">
        <v>0</v>
      </c>
      <c r="AD273" s="100">
        <v>0</v>
      </c>
      <c r="AE273" s="101">
        <v>0.614</v>
      </c>
      <c r="AF273" s="100">
        <v>0</v>
      </c>
      <c r="AG273" s="101">
        <v>2.053</v>
      </c>
      <c r="AH273" s="100">
        <v>0</v>
      </c>
      <c r="AI273" s="28">
        <v>0</v>
      </c>
      <c r="AJ273" s="100">
        <v>0</v>
      </c>
      <c r="AK273" s="101">
        <v>8.913</v>
      </c>
      <c r="AL273" s="175" t="s">
        <v>241</v>
      </c>
      <c r="AM273" s="176">
        <v>11.994</v>
      </c>
      <c r="AN273" s="175" t="s">
        <v>241</v>
      </c>
      <c r="AO273" s="176">
        <v>4.42</v>
      </c>
      <c r="AP273" s="175" t="s">
        <v>241</v>
      </c>
      <c r="AQ273" s="176">
        <v>0</v>
      </c>
      <c r="AR273" s="175" t="s">
        <v>241</v>
      </c>
      <c r="AS273" s="176">
        <v>4.5120000000000005</v>
      </c>
      <c r="AT273" s="100">
        <v>0</v>
      </c>
      <c r="AU273" s="101">
        <v>7.013</v>
      </c>
      <c r="AV273" s="100">
        <v>0</v>
      </c>
      <c r="AW273" s="101">
        <v>0.378</v>
      </c>
      <c r="AX273" s="175" t="s">
        <v>241</v>
      </c>
      <c r="AY273" s="176">
        <v>1.529</v>
      </c>
      <c r="AZ273" s="100">
        <v>0</v>
      </c>
      <c r="BA273" s="101">
        <v>0</v>
      </c>
      <c r="BB273" s="100">
        <v>0</v>
      </c>
      <c r="BC273" s="101">
        <v>1.985</v>
      </c>
      <c r="BD273" s="184">
        <v>0</v>
      </c>
      <c r="BE273" s="101">
        <v>11.889</v>
      </c>
    </row>
    <row r="274" spans="1:57" ht="12.75" hidden="1">
      <c r="A274" s="38" t="s">
        <v>181</v>
      </c>
      <c r="B274" s="1" t="s">
        <v>180</v>
      </c>
      <c r="C274" s="65" t="s">
        <v>177</v>
      </c>
      <c r="D274" s="100">
        <v>0</v>
      </c>
      <c r="E274" s="101">
        <v>16.2</v>
      </c>
      <c r="F274" s="100">
        <v>0</v>
      </c>
      <c r="G274" s="101">
        <v>4.2</v>
      </c>
      <c r="H274" s="100">
        <v>0</v>
      </c>
      <c r="I274" s="101">
        <v>19</v>
      </c>
      <c r="J274" s="100">
        <v>10</v>
      </c>
      <c r="K274" s="101">
        <v>4.4</v>
      </c>
      <c r="L274" s="100">
        <v>0</v>
      </c>
      <c r="M274" s="101">
        <v>0.2</v>
      </c>
      <c r="N274" s="100">
        <v>0</v>
      </c>
      <c r="O274" s="101">
        <v>0</v>
      </c>
      <c r="P274" s="100">
        <v>0</v>
      </c>
      <c r="Q274" s="101">
        <v>1</v>
      </c>
      <c r="R274" s="100">
        <v>0</v>
      </c>
      <c r="S274" s="101">
        <v>0.2</v>
      </c>
      <c r="T274" s="100">
        <v>0</v>
      </c>
      <c r="U274" s="101">
        <v>11.3</v>
      </c>
      <c r="V274" s="100">
        <v>0</v>
      </c>
      <c r="W274" s="101">
        <v>0</v>
      </c>
      <c r="X274" s="100">
        <v>0</v>
      </c>
      <c r="Y274" s="101">
        <v>1</v>
      </c>
      <c r="Z274" s="175" t="s">
        <v>241</v>
      </c>
      <c r="AA274" s="176">
        <v>7</v>
      </c>
      <c r="AB274" s="100">
        <v>0</v>
      </c>
      <c r="AC274" s="101">
        <v>2.3</v>
      </c>
      <c r="AD274" s="100">
        <v>0</v>
      </c>
      <c r="AE274" s="101">
        <v>2.1</v>
      </c>
      <c r="AF274" s="100">
        <v>0</v>
      </c>
      <c r="AG274" s="101">
        <v>13.1</v>
      </c>
      <c r="AH274" s="100">
        <v>0</v>
      </c>
      <c r="AI274" s="28">
        <v>6.1</v>
      </c>
      <c r="AJ274" s="100">
        <v>0</v>
      </c>
      <c r="AK274" s="101">
        <v>4</v>
      </c>
      <c r="AL274" s="175" t="s">
        <v>15</v>
      </c>
      <c r="AM274" s="176">
        <v>7</v>
      </c>
      <c r="AN274" s="175" t="s">
        <v>14</v>
      </c>
      <c r="AO274" s="176">
        <v>0.2</v>
      </c>
      <c r="AP274" s="175" t="s">
        <v>241</v>
      </c>
      <c r="AQ274" s="176">
        <v>0</v>
      </c>
      <c r="AR274" s="175" t="s">
        <v>20</v>
      </c>
      <c r="AS274" s="176">
        <v>0</v>
      </c>
      <c r="AT274" s="100">
        <v>0</v>
      </c>
      <c r="AU274" s="101">
        <v>7.1</v>
      </c>
      <c r="AV274" s="100">
        <v>15</v>
      </c>
      <c r="AW274" s="101">
        <v>2.1</v>
      </c>
      <c r="AX274" s="175" t="s">
        <v>241</v>
      </c>
      <c r="AY274" s="176" t="s">
        <v>503</v>
      </c>
      <c r="AZ274" s="100">
        <v>0</v>
      </c>
      <c r="BA274" s="101">
        <v>0</v>
      </c>
      <c r="BB274" s="100">
        <v>10</v>
      </c>
      <c r="BC274" s="101">
        <v>5</v>
      </c>
      <c r="BD274" s="184">
        <v>0</v>
      </c>
      <c r="BE274" s="101">
        <v>2</v>
      </c>
    </row>
    <row r="275" spans="1:57" ht="12.75" hidden="1">
      <c r="A275" s="39"/>
      <c r="B275" s="2"/>
      <c r="C275" s="66" t="s">
        <v>148</v>
      </c>
      <c r="D275" s="175">
        <v>0</v>
      </c>
      <c r="E275" s="176">
        <v>15.196</v>
      </c>
      <c r="F275" s="175">
        <v>0</v>
      </c>
      <c r="G275" s="176">
        <v>2.84</v>
      </c>
      <c r="H275" s="175">
        <v>0</v>
      </c>
      <c r="I275" s="176">
        <v>9.626000000000001</v>
      </c>
      <c r="J275" s="175" t="s">
        <v>273</v>
      </c>
      <c r="K275" s="176">
        <v>3.74</v>
      </c>
      <c r="L275" s="175" t="s">
        <v>241</v>
      </c>
      <c r="M275" s="176">
        <v>1.298</v>
      </c>
      <c r="N275" s="175" t="s">
        <v>241</v>
      </c>
      <c r="O275" s="176">
        <v>0</v>
      </c>
      <c r="P275" s="175" t="s">
        <v>241</v>
      </c>
      <c r="Q275" s="176">
        <v>0.72</v>
      </c>
      <c r="R275" s="175" t="s">
        <v>241</v>
      </c>
      <c r="S275" s="176">
        <v>0.277</v>
      </c>
      <c r="T275" s="175" t="s">
        <v>241</v>
      </c>
      <c r="U275" s="176">
        <v>11.154</v>
      </c>
      <c r="V275" s="175" t="s">
        <v>241</v>
      </c>
      <c r="W275" s="176">
        <v>0</v>
      </c>
      <c r="X275" s="175" t="s">
        <v>241</v>
      </c>
      <c r="Y275" s="82">
        <v>0.69</v>
      </c>
      <c r="Z275" s="175" t="s">
        <v>241</v>
      </c>
      <c r="AA275" s="176">
        <v>4.347</v>
      </c>
      <c r="AB275" s="175" t="s">
        <v>241</v>
      </c>
      <c r="AC275" s="176">
        <v>3.215</v>
      </c>
      <c r="AD275" s="175" t="s">
        <v>241</v>
      </c>
      <c r="AE275" s="176">
        <v>1.8039999999999998</v>
      </c>
      <c r="AF275" s="175" t="s">
        <v>241</v>
      </c>
      <c r="AG275" s="176">
        <v>9.902</v>
      </c>
      <c r="AH275" s="175" t="s">
        <v>241</v>
      </c>
      <c r="AI275" s="36">
        <v>3.3369999999999997</v>
      </c>
      <c r="AJ275" s="100">
        <v>0</v>
      </c>
      <c r="AK275" s="101">
        <v>3.84</v>
      </c>
      <c r="AL275" s="100">
        <v>3.665</v>
      </c>
      <c r="AM275" s="101">
        <v>4.784</v>
      </c>
      <c r="AN275" s="100">
        <v>3.473</v>
      </c>
      <c r="AO275" s="101">
        <v>0.831</v>
      </c>
      <c r="AP275" s="100">
        <v>0</v>
      </c>
      <c r="AQ275" s="101">
        <v>0</v>
      </c>
      <c r="AR275" s="175" t="s">
        <v>295</v>
      </c>
      <c r="AS275" s="176">
        <v>0</v>
      </c>
      <c r="AT275" s="100">
        <v>0</v>
      </c>
      <c r="AU275" s="101">
        <v>5.623</v>
      </c>
      <c r="AV275" s="100">
        <v>11.348</v>
      </c>
      <c r="AW275" s="101">
        <v>2.5170000000000003</v>
      </c>
      <c r="AX275" s="175" t="s">
        <v>241</v>
      </c>
      <c r="AY275" s="82">
        <v>2.376</v>
      </c>
      <c r="AZ275" s="100">
        <v>0</v>
      </c>
      <c r="BA275" s="101">
        <v>0</v>
      </c>
      <c r="BB275" s="100">
        <v>6.207</v>
      </c>
      <c r="BC275" s="101">
        <v>3.533</v>
      </c>
      <c r="BD275" s="184">
        <v>0</v>
      </c>
      <c r="BE275" s="101">
        <v>5.121</v>
      </c>
    </row>
    <row r="276" spans="1:57" ht="12.75" hidden="1">
      <c r="A276" s="38" t="s">
        <v>183</v>
      </c>
      <c r="B276" s="1" t="s">
        <v>182</v>
      </c>
      <c r="C276" s="65" t="s">
        <v>177</v>
      </c>
      <c r="D276" s="175">
        <v>0</v>
      </c>
      <c r="E276" s="176">
        <v>10</v>
      </c>
      <c r="F276" s="175">
        <v>0</v>
      </c>
      <c r="G276" s="176">
        <v>6</v>
      </c>
      <c r="H276" s="175">
        <v>0</v>
      </c>
      <c r="I276" s="176">
        <v>0</v>
      </c>
      <c r="J276" s="175">
        <v>6</v>
      </c>
      <c r="K276" s="176">
        <v>0</v>
      </c>
      <c r="L276" s="175" t="s">
        <v>241</v>
      </c>
      <c r="M276" s="176">
        <v>0</v>
      </c>
      <c r="N276" s="175" t="s">
        <v>241</v>
      </c>
      <c r="O276" s="176">
        <v>0</v>
      </c>
      <c r="P276" s="175" t="s">
        <v>241</v>
      </c>
      <c r="Q276" s="176">
        <v>0</v>
      </c>
      <c r="R276" s="175" t="s">
        <v>241</v>
      </c>
      <c r="S276" s="176">
        <v>0</v>
      </c>
      <c r="T276" s="175" t="s">
        <v>241</v>
      </c>
      <c r="U276" s="176">
        <v>0</v>
      </c>
      <c r="V276" s="175" t="s">
        <v>241</v>
      </c>
      <c r="W276" s="176">
        <v>0</v>
      </c>
      <c r="X276" s="175" t="s">
        <v>241</v>
      </c>
      <c r="Y276" s="176">
        <v>3</v>
      </c>
      <c r="Z276" s="175" t="s">
        <v>241</v>
      </c>
      <c r="AA276" s="176">
        <v>0</v>
      </c>
      <c r="AB276" s="175" t="s">
        <v>241</v>
      </c>
      <c r="AC276" s="176">
        <v>0</v>
      </c>
      <c r="AD276" s="175" t="s">
        <v>241</v>
      </c>
      <c r="AE276" s="176">
        <v>10.5</v>
      </c>
      <c r="AF276" s="175" t="s">
        <v>241</v>
      </c>
      <c r="AG276" s="176">
        <v>0</v>
      </c>
      <c r="AH276" s="175" t="s">
        <v>241</v>
      </c>
      <c r="AI276" s="36">
        <v>0</v>
      </c>
      <c r="AJ276" s="100">
        <v>12</v>
      </c>
      <c r="AK276" s="101">
        <v>18</v>
      </c>
      <c r="AL276" s="100">
        <v>0</v>
      </c>
      <c r="AM276" s="101">
        <v>0</v>
      </c>
      <c r="AN276" s="100">
        <v>0</v>
      </c>
      <c r="AO276" s="101">
        <v>0</v>
      </c>
      <c r="AP276" s="100">
        <v>0</v>
      </c>
      <c r="AQ276" s="101">
        <v>0</v>
      </c>
      <c r="AR276" s="100">
        <v>0</v>
      </c>
      <c r="AS276" s="101">
        <v>3</v>
      </c>
      <c r="AT276" s="100">
        <v>0</v>
      </c>
      <c r="AU276" s="101">
        <v>3</v>
      </c>
      <c r="AV276" s="100">
        <v>0</v>
      </c>
      <c r="AW276" s="101">
        <v>7</v>
      </c>
      <c r="AX276" s="175" t="s">
        <v>241</v>
      </c>
      <c r="AY276" s="176">
        <v>0</v>
      </c>
      <c r="AZ276" s="100">
        <v>0</v>
      </c>
      <c r="BA276" s="101">
        <v>3</v>
      </c>
      <c r="BB276" s="100">
        <v>15</v>
      </c>
      <c r="BC276" s="101">
        <v>2.5</v>
      </c>
      <c r="BD276" s="184">
        <v>8</v>
      </c>
      <c r="BE276" s="101">
        <v>0</v>
      </c>
    </row>
    <row r="277" spans="1:57" ht="12.75" hidden="1">
      <c r="A277" s="39"/>
      <c r="B277" s="2"/>
      <c r="C277" s="66" t="s">
        <v>148</v>
      </c>
      <c r="D277" s="175">
        <v>0</v>
      </c>
      <c r="E277" s="176">
        <v>7.525</v>
      </c>
      <c r="F277" s="175">
        <v>0</v>
      </c>
      <c r="G277" s="176">
        <v>4.951</v>
      </c>
      <c r="H277" s="175">
        <v>0</v>
      </c>
      <c r="I277" s="176">
        <v>0</v>
      </c>
      <c r="J277" s="175">
        <v>3.139</v>
      </c>
      <c r="K277" s="176">
        <v>0</v>
      </c>
      <c r="L277" s="175" t="s">
        <v>241</v>
      </c>
      <c r="M277" s="176">
        <v>0</v>
      </c>
      <c r="N277" s="175" t="s">
        <v>241</v>
      </c>
      <c r="O277" s="176">
        <v>0</v>
      </c>
      <c r="P277" s="175" t="s">
        <v>241</v>
      </c>
      <c r="Q277" s="176">
        <v>0</v>
      </c>
      <c r="R277" s="175" t="s">
        <v>241</v>
      </c>
      <c r="S277" s="176">
        <v>0</v>
      </c>
      <c r="T277" s="175" t="s">
        <v>241</v>
      </c>
      <c r="U277" s="176">
        <v>0</v>
      </c>
      <c r="V277" s="175" t="s">
        <v>241</v>
      </c>
      <c r="W277" s="176">
        <v>0</v>
      </c>
      <c r="X277" s="175" t="s">
        <v>241</v>
      </c>
      <c r="Y277" s="176">
        <v>1.522</v>
      </c>
      <c r="Z277" s="175" t="s">
        <v>241</v>
      </c>
      <c r="AA277" s="176">
        <v>0</v>
      </c>
      <c r="AB277" s="175" t="s">
        <v>241</v>
      </c>
      <c r="AC277" s="176">
        <v>0</v>
      </c>
      <c r="AD277" s="175" t="s">
        <v>241</v>
      </c>
      <c r="AE277" s="176">
        <v>8.43</v>
      </c>
      <c r="AF277" s="175" t="s">
        <v>241</v>
      </c>
      <c r="AG277" s="176">
        <v>0</v>
      </c>
      <c r="AH277" s="175" t="s">
        <v>241</v>
      </c>
      <c r="AI277" s="36">
        <v>0</v>
      </c>
      <c r="AJ277" s="100">
        <v>34.697</v>
      </c>
      <c r="AK277" s="101">
        <v>37.402</v>
      </c>
      <c r="AL277" s="100">
        <v>0</v>
      </c>
      <c r="AM277" s="101">
        <v>0</v>
      </c>
      <c r="AN277" s="100">
        <v>0</v>
      </c>
      <c r="AO277" s="101">
        <v>0</v>
      </c>
      <c r="AP277" s="100">
        <v>0</v>
      </c>
      <c r="AQ277" s="101">
        <v>0</v>
      </c>
      <c r="AR277" s="100">
        <v>0</v>
      </c>
      <c r="AS277" s="101">
        <v>1.522</v>
      </c>
      <c r="AT277" s="100">
        <v>0</v>
      </c>
      <c r="AU277" s="101">
        <v>1.784</v>
      </c>
      <c r="AV277" s="100">
        <v>0</v>
      </c>
      <c r="AW277" s="101">
        <v>4.648</v>
      </c>
      <c r="AX277" s="175" t="s">
        <v>241</v>
      </c>
      <c r="AY277" s="176">
        <v>0</v>
      </c>
      <c r="AZ277" s="100">
        <v>0</v>
      </c>
      <c r="BA277" s="101">
        <v>1.522</v>
      </c>
      <c r="BB277" s="100">
        <v>8.203</v>
      </c>
      <c r="BC277" s="101">
        <v>2.204</v>
      </c>
      <c r="BD277" s="178" t="s">
        <v>308</v>
      </c>
      <c r="BE277" s="176">
        <v>0</v>
      </c>
    </row>
    <row r="278" spans="1:57" ht="12.75" hidden="1">
      <c r="A278" s="38" t="s">
        <v>184</v>
      </c>
      <c r="B278" s="1" t="s">
        <v>186</v>
      </c>
      <c r="C278" s="65" t="s">
        <v>162</v>
      </c>
      <c r="D278" s="175">
        <v>0</v>
      </c>
      <c r="E278" s="176">
        <v>1</v>
      </c>
      <c r="F278" s="175">
        <v>0</v>
      </c>
      <c r="G278" s="176">
        <v>0</v>
      </c>
      <c r="H278" s="175">
        <v>0</v>
      </c>
      <c r="I278" s="176">
        <v>0</v>
      </c>
      <c r="J278" s="175" t="s">
        <v>241</v>
      </c>
      <c r="K278" s="176">
        <v>0</v>
      </c>
      <c r="L278" s="175" t="s">
        <v>241</v>
      </c>
      <c r="M278" s="176">
        <v>0</v>
      </c>
      <c r="N278" s="175" t="s">
        <v>241</v>
      </c>
      <c r="O278" s="176">
        <v>0</v>
      </c>
      <c r="P278" s="175" t="s">
        <v>241</v>
      </c>
      <c r="Q278" s="176">
        <v>0</v>
      </c>
      <c r="R278" s="175" t="s">
        <v>241</v>
      </c>
      <c r="S278" s="176">
        <v>0</v>
      </c>
      <c r="T278" s="175" t="s">
        <v>241</v>
      </c>
      <c r="U278" s="176">
        <v>2</v>
      </c>
      <c r="V278" s="175" t="s">
        <v>241</v>
      </c>
      <c r="W278" s="176">
        <v>0</v>
      </c>
      <c r="X278" s="175" t="s">
        <v>241</v>
      </c>
      <c r="Y278" s="176">
        <v>0</v>
      </c>
      <c r="Z278" s="175" t="s">
        <v>241</v>
      </c>
      <c r="AA278" s="176">
        <v>0</v>
      </c>
      <c r="AB278" s="175" t="s">
        <v>241</v>
      </c>
      <c r="AC278" s="176">
        <v>0</v>
      </c>
      <c r="AD278" s="175" t="s">
        <v>241</v>
      </c>
      <c r="AE278" s="176">
        <v>0</v>
      </c>
      <c r="AF278" s="175" t="s">
        <v>241</v>
      </c>
      <c r="AG278" s="176">
        <v>0</v>
      </c>
      <c r="AH278" s="175" t="s">
        <v>241</v>
      </c>
      <c r="AI278" s="36">
        <v>0</v>
      </c>
      <c r="AJ278" s="100">
        <v>0</v>
      </c>
      <c r="AK278" s="101">
        <v>0</v>
      </c>
      <c r="AL278" s="100">
        <v>1</v>
      </c>
      <c r="AM278" s="101">
        <v>2</v>
      </c>
      <c r="AN278" s="100">
        <v>0</v>
      </c>
      <c r="AO278" s="101">
        <v>0</v>
      </c>
      <c r="AP278" s="100">
        <v>0</v>
      </c>
      <c r="AQ278" s="101">
        <v>0</v>
      </c>
      <c r="AR278" s="100">
        <v>0</v>
      </c>
      <c r="AS278" s="101">
        <v>1</v>
      </c>
      <c r="AT278" s="100">
        <v>0</v>
      </c>
      <c r="AU278" s="101">
        <v>1</v>
      </c>
      <c r="AV278" s="100">
        <v>7</v>
      </c>
      <c r="AW278" s="101">
        <v>0</v>
      </c>
      <c r="AX278" s="175" t="s">
        <v>241</v>
      </c>
      <c r="AY278" s="176">
        <v>0</v>
      </c>
      <c r="AZ278" s="100">
        <v>0</v>
      </c>
      <c r="BA278" s="101">
        <v>0</v>
      </c>
      <c r="BB278" s="100">
        <v>0</v>
      </c>
      <c r="BC278" s="101">
        <v>1</v>
      </c>
      <c r="BD278" s="184">
        <v>0</v>
      </c>
      <c r="BE278" s="101">
        <v>0</v>
      </c>
    </row>
    <row r="279" spans="1:57" ht="12.75" hidden="1">
      <c r="A279" s="39"/>
      <c r="B279" s="2"/>
      <c r="C279" s="66" t="s">
        <v>148</v>
      </c>
      <c r="D279" s="175">
        <v>0</v>
      </c>
      <c r="E279" s="176">
        <v>2.904</v>
      </c>
      <c r="F279" s="175">
        <v>0</v>
      </c>
      <c r="G279" s="176">
        <v>0</v>
      </c>
      <c r="H279" s="175" t="s">
        <v>241</v>
      </c>
      <c r="I279" s="176">
        <v>0</v>
      </c>
      <c r="J279" s="175" t="s">
        <v>241</v>
      </c>
      <c r="K279" s="176">
        <v>0</v>
      </c>
      <c r="L279" s="175" t="s">
        <v>241</v>
      </c>
      <c r="M279" s="176">
        <v>0</v>
      </c>
      <c r="N279" s="175" t="s">
        <v>241</v>
      </c>
      <c r="O279" s="176">
        <v>0</v>
      </c>
      <c r="P279" s="175" t="s">
        <v>241</v>
      </c>
      <c r="Q279" s="176">
        <v>0</v>
      </c>
      <c r="R279" s="175" t="s">
        <v>241</v>
      </c>
      <c r="S279" s="176">
        <v>0</v>
      </c>
      <c r="T279" s="175" t="s">
        <v>241</v>
      </c>
      <c r="U279" s="176">
        <v>5.814</v>
      </c>
      <c r="V279" s="175" t="s">
        <v>241</v>
      </c>
      <c r="W279" s="176">
        <v>0</v>
      </c>
      <c r="X279" s="175" t="s">
        <v>241</v>
      </c>
      <c r="Y279" s="176">
        <v>0</v>
      </c>
      <c r="Z279" s="175" t="s">
        <v>241</v>
      </c>
      <c r="AA279" s="176">
        <v>0</v>
      </c>
      <c r="AB279" s="175" t="s">
        <v>241</v>
      </c>
      <c r="AC279" s="176">
        <v>0</v>
      </c>
      <c r="AD279" s="175" t="s">
        <v>241</v>
      </c>
      <c r="AE279" s="176">
        <v>0</v>
      </c>
      <c r="AF279" s="175" t="s">
        <v>241</v>
      </c>
      <c r="AG279" s="176">
        <v>0</v>
      </c>
      <c r="AH279" s="175" t="s">
        <v>241</v>
      </c>
      <c r="AI279" s="36">
        <v>0</v>
      </c>
      <c r="AJ279" s="100">
        <v>0</v>
      </c>
      <c r="AK279" s="101">
        <v>0</v>
      </c>
      <c r="AL279" s="175" t="s">
        <v>330</v>
      </c>
      <c r="AM279" s="176">
        <v>7.224</v>
      </c>
      <c r="AN279" s="100">
        <v>0</v>
      </c>
      <c r="AO279" s="101">
        <v>0</v>
      </c>
      <c r="AP279" s="100">
        <v>0</v>
      </c>
      <c r="AQ279" s="101">
        <v>0</v>
      </c>
      <c r="AR279" s="100">
        <v>0</v>
      </c>
      <c r="AS279" s="101">
        <v>4.088</v>
      </c>
      <c r="AT279" s="100">
        <v>0</v>
      </c>
      <c r="AU279" s="101">
        <v>2.287</v>
      </c>
      <c r="AV279" s="175" t="s">
        <v>302</v>
      </c>
      <c r="AW279" s="176">
        <v>0</v>
      </c>
      <c r="AX279" s="175" t="s">
        <v>241</v>
      </c>
      <c r="AY279" s="176">
        <v>0</v>
      </c>
      <c r="AZ279" s="100">
        <v>0</v>
      </c>
      <c r="BA279" s="101">
        <v>0</v>
      </c>
      <c r="BB279" s="100">
        <v>0</v>
      </c>
      <c r="BC279" s="101">
        <v>2.902</v>
      </c>
      <c r="BD279" s="184">
        <v>0</v>
      </c>
      <c r="BE279" s="101">
        <v>0</v>
      </c>
    </row>
    <row r="280" spans="1:57" ht="12.75" hidden="1">
      <c r="A280" s="38" t="s">
        <v>185</v>
      </c>
      <c r="B280" s="1" t="s">
        <v>188</v>
      </c>
      <c r="C280" s="65" t="s">
        <v>162</v>
      </c>
      <c r="D280" s="175">
        <v>20</v>
      </c>
      <c r="E280" s="176">
        <v>11</v>
      </c>
      <c r="F280" s="175">
        <v>20</v>
      </c>
      <c r="G280" s="176">
        <v>9</v>
      </c>
      <c r="H280" s="175">
        <v>0</v>
      </c>
      <c r="I280" s="176">
        <v>2</v>
      </c>
      <c r="J280" s="175">
        <v>4</v>
      </c>
      <c r="K280" s="176">
        <v>9</v>
      </c>
      <c r="L280" s="175">
        <v>28</v>
      </c>
      <c r="M280" s="176">
        <v>7</v>
      </c>
      <c r="N280" s="175">
        <v>4</v>
      </c>
      <c r="O280" s="176">
        <v>8</v>
      </c>
      <c r="P280" s="175">
        <v>4</v>
      </c>
      <c r="Q280" s="176">
        <v>14</v>
      </c>
      <c r="R280" s="175" t="s">
        <v>241</v>
      </c>
      <c r="S280" s="176">
        <v>5</v>
      </c>
      <c r="T280" s="175">
        <v>9</v>
      </c>
      <c r="U280" s="176">
        <v>20</v>
      </c>
      <c r="V280" s="175">
        <v>4</v>
      </c>
      <c r="W280" s="176">
        <v>3</v>
      </c>
      <c r="X280" s="175" t="s">
        <v>241</v>
      </c>
      <c r="Y280" s="176">
        <v>6</v>
      </c>
      <c r="Z280" s="175" t="s">
        <v>241</v>
      </c>
      <c r="AA280" s="176">
        <v>1</v>
      </c>
      <c r="AB280" s="175">
        <v>2</v>
      </c>
      <c r="AC280" s="176">
        <v>3</v>
      </c>
      <c r="AD280" s="175" t="s">
        <v>241</v>
      </c>
      <c r="AE280" s="176">
        <v>0</v>
      </c>
      <c r="AF280" s="175" t="s">
        <v>241</v>
      </c>
      <c r="AG280" s="176">
        <v>1</v>
      </c>
      <c r="AH280" s="175">
        <v>2</v>
      </c>
      <c r="AI280" s="36">
        <v>9</v>
      </c>
      <c r="AJ280" s="100">
        <v>1</v>
      </c>
      <c r="AK280" s="101">
        <v>3</v>
      </c>
      <c r="AL280" s="100">
        <v>12</v>
      </c>
      <c r="AM280" s="101">
        <v>1</v>
      </c>
      <c r="AN280" s="100">
        <v>10</v>
      </c>
      <c r="AO280" s="101">
        <v>2</v>
      </c>
      <c r="AP280" s="100">
        <v>0</v>
      </c>
      <c r="AQ280" s="101">
        <v>1</v>
      </c>
      <c r="AR280" s="100">
        <v>10</v>
      </c>
      <c r="AS280" s="101">
        <v>3</v>
      </c>
      <c r="AT280" s="100">
        <v>0</v>
      </c>
      <c r="AU280" s="101">
        <v>2</v>
      </c>
      <c r="AV280" s="100">
        <v>12</v>
      </c>
      <c r="AW280" s="101">
        <v>14</v>
      </c>
      <c r="AX280" s="175" t="s">
        <v>241</v>
      </c>
      <c r="AY280" s="176">
        <v>3</v>
      </c>
      <c r="AZ280" s="100">
        <v>1</v>
      </c>
      <c r="BA280" s="101">
        <v>1</v>
      </c>
      <c r="BB280" s="100">
        <v>18</v>
      </c>
      <c r="BC280" s="101">
        <v>14</v>
      </c>
      <c r="BD280" s="184">
        <v>20</v>
      </c>
      <c r="BE280" s="101">
        <v>6</v>
      </c>
    </row>
    <row r="281" spans="1:57" ht="12.75" hidden="1">
      <c r="A281" s="39"/>
      <c r="B281" s="2"/>
      <c r="C281" s="66" t="s">
        <v>148</v>
      </c>
      <c r="D281" s="175">
        <v>7.942</v>
      </c>
      <c r="E281" s="176">
        <v>14.045</v>
      </c>
      <c r="F281" s="175">
        <v>7.942</v>
      </c>
      <c r="G281" s="176">
        <v>12.036000000000001</v>
      </c>
      <c r="H281" s="175">
        <v>0</v>
      </c>
      <c r="I281" s="176">
        <v>0.538</v>
      </c>
      <c r="J281" s="175">
        <v>4.364</v>
      </c>
      <c r="K281" s="176">
        <v>14.831</v>
      </c>
      <c r="L281" s="175">
        <v>13.146</v>
      </c>
      <c r="M281" s="176">
        <v>11.973</v>
      </c>
      <c r="N281" s="175">
        <v>4.364</v>
      </c>
      <c r="O281" s="176">
        <v>12.81</v>
      </c>
      <c r="P281" s="175">
        <v>4.364</v>
      </c>
      <c r="Q281" s="176">
        <v>14.288</v>
      </c>
      <c r="R281" s="175" t="s">
        <v>241</v>
      </c>
      <c r="S281" s="82">
        <v>3.192</v>
      </c>
      <c r="T281" s="175">
        <v>39.633</v>
      </c>
      <c r="U281" s="176">
        <v>14.544</v>
      </c>
      <c r="V281" s="175">
        <v>5.652</v>
      </c>
      <c r="W281" s="176">
        <v>6.637</v>
      </c>
      <c r="X281" s="175" t="s">
        <v>241</v>
      </c>
      <c r="Y281" s="176">
        <v>2.008</v>
      </c>
      <c r="Z281" s="175" t="s">
        <v>241</v>
      </c>
      <c r="AA281" s="176">
        <v>1.222</v>
      </c>
      <c r="AB281" s="175" t="s">
        <v>285</v>
      </c>
      <c r="AC281" s="176">
        <v>2.0869999999999997</v>
      </c>
      <c r="AD281" s="175" t="s">
        <v>241</v>
      </c>
      <c r="AE281" s="176">
        <v>0</v>
      </c>
      <c r="AF281" s="175" t="s">
        <v>241</v>
      </c>
      <c r="AG281" s="176">
        <v>0.156</v>
      </c>
      <c r="AH281" s="175" t="s">
        <v>289</v>
      </c>
      <c r="AI281" s="29">
        <v>9.255</v>
      </c>
      <c r="AJ281" s="100">
        <v>4.951</v>
      </c>
      <c r="AK281" s="101">
        <v>1.415</v>
      </c>
      <c r="AL281" s="100">
        <v>14.628</v>
      </c>
      <c r="AM281" s="101">
        <v>0.603</v>
      </c>
      <c r="AN281" s="100">
        <v>6.026</v>
      </c>
      <c r="AO281" s="101">
        <v>1.204</v>
      </c>
      <c r="AP281" s="100">
        <v>0</v>
      </c>
      <c r="AQ281" s="101">
        <v>0.603</v>
      </c>
      <c r="AR281" s="175" t="s">
        <v>296</v>
      </c>
      <c r="AS281" s="176">
        <v>1.608</v>
      </c>
      <c r="AT281" s="100">
        <v>0</v>
      </c>
      <c r="AU281" s="101">
        <v>1.069</v>
      </c>
      <c r="AV281" s="175" t="s">
        <v>242</v>
      </c>
      <c r="AW281" s="176">
        <v>7.800999999999999</v>
      </c>
      <c r="AX281" s="175" t="s">
        <v>241</v>
      </c>
      <c r="AY281" s="176">
        <v>1.206</v>
      </c>
      <c r="AZ281" s="175" t="s">
        <v>306</v>
      </c>
      <c r="BA281" s="176">
        <v>0.268</v>
      </c>
      <c r="BB281" s="175" t="s">
        <v>252</v>
      </c>
      <c r="BC281" s="82">
        <v>15.024</v>
      </c>
      <c r="BD281" s="184">
        <v>17.556</v>
      </c>
      <c r="BE281" s="101">
        <v>1.6139999999999999</v>
      </c>
    </row>
    <row r="282" spans="1:57" ht="12.75" hidden="1">
      <c r="A282" s="38" t="s">
        <v>187</v>
      </c>
      <c r="B282" s="1" t="s">
        <v>190</v>
      </c>
      <c r="C282" s="65" t="s">
        <v>177</v>
      </c>
      <c r="D282" s="175">
        <v>0</v>
      </c>
      <c r="E282" s="176">
        <v>21</v>
      </c>
      <c r="F282" s="175">
        <v>0</v>
      </c>
      <c r="G282" s="176">
        <v>0</v>
      </c>
      <c r="H282" s="175">
        <v>0</v>
      </c>
      <c r="I282" s="176">
        <v>6</v>
      </c>
      <c r="J282" s="175" t="s">
        <v>20</v>
      </c>
      <c r="K282" s="176">
        <v>62</v>
      </c>
      <c r="L282" s="175" t="s">
        <v>20</v>
      </c>
      <c r="M282" s="176">
        <v>77.5</v>
      </c>
      <c r="N282" s="175" t="s">
        <v>241</v>
      </c>
      <c r="O282" s="176">
        <v>38</v>
      </c>
      <c r="P282" s="175" t="s">
        <v>20</v>
      </c>
      <c r="Q282" s="176">
        <v>20</v>
      </c>
      <c r="R282" s="175" t="s">
        <v>241</v>
      </c>
      <c r="S282" s="176">
        <v>40</v>
      </c>
      <c r="T282" s="175" t="s">
        <v>20</v>
      </c>
      <c r="U282" s="176">
        <v>21</v>
      </c>
      <c r="V282" s="175" t="s">
        <v>241</v>
      </c>
      <c r="W282" s="176">
        <v>94</v>
      </c>
      <c r="X282" s="175" t="s">
        <v>20</v>
      </c>
      <c r="Y282" s="176">
        <v>34</v>
      </c>
      <c r="Z282" s="175" t="s">
        <v>241</v>
      </c>
      <c r="AA282" s="176">
        <v>15</v>
      </c>
      <c r="AB282" s="175" t="s">
        <v>241</v>
      </c>
      <c r="AC282" s="176">
        <v>0</v>
      </c>
      <c r="AD282" s="175" t="s">
        <v>241</v>
      </c>
      <c r="AE282" s="176">
        <v>1</v>
      </c>
      <c r="AF282" s="175" t="s">
        <v>241</v>
      </c>
      <c r="AG282" s="176">
        <v>33</v>
      </c>
      <c r="AH282" s="175" t="s">
        <v>241</v>
      </c>
      <c r="AI282" s="36">
        <v>0</v>
      </c>
      <c r="AJ282" s="100">
        <v>5</v>
      </c>
      <c r="AK282" s="101">
        <v>32</v>
      </c>
      <c r="AL282" s="100">
        <v>0</v>
      </c>
      <c r="AM282" s="101">
        <v>0</v>
      </c>
      <c r="AN282" s="100">
        <v>0</v>
      </c>
      <c r="AO282" s="101">
        <v>0</v>
      </c>
      <c r="AP282" s="100">
        <v>0</v>
      </c>
      <c r="AQ282" s="101">
        <v>0</v>
      </c>
      <c r="AR282" s="175">
        <v>10</v>
      </c>
      <c r="AS282" s="176">
        <v>4</v>
      </c>
      <c r="AT282" s="100">
        <v>0</v>
      </c>
      <c r="AU282" s="101">
        <v>0.5</v>
      </c>
      <c r="AV282" s="100">
        <v>0</v>
      </c>
      <c r="AW282" s="101">
        <v>0</v>
      </c>
      <c r="AX282" s="175" t="s">
        <v>241</v>
      </c>
      <c r="AY282" s="176">
        <v>0</v>
      </c>
      <c r="AZ282" s="100">
        <v>0</v>
      </c>
      <c r="BA282" s="101">
        <v>0</v>
      </c>
      <c r="BB282" s="100">
        <v>15</v>
      </c>
      <c r="BC282" s="101">
        <v>0</v>
      </c>
      <c r="BD282" s="184">
        <v>10</v>
      </c>
      <c r="BE282" s="101">
        <v>7</v>
      </c>
    </row>
    <row r="283" spans="1:57" ht="12.75" hidden="1">
      <c r="A283" s="39"/>
      <c r="B283" s="2"/>
      <c r="C283" s="66" t="s">
        <v>148</v>
      </c>
      <c r="D283" s="175">
        <v>0</v>
      </c>
      <c r="E283" s="176">
        <v>2.799</v>
      </c>
      <c r="F283" s="175">
        <v>0</v>
      </c>
      <c r="G283" s="176">
        <v>0</v>
      </c>
      <c r="H283" s="175">
        <v>0</v>
      </c>
      <c r="I283" s="176">
        <v>0.492</v>
      </c>
      <c r="J283" s="175" t="s">
        <v>272</v>
      </c>
      <c r="K283" s="176">
        <v>6.983</v>
      </c>
      <c r="L283" s="175" t="s">
        <v>272</v>
      </c>
      <c r="M283" s="176">
        <v>8.509</v>
      </c>
      <c r="N283" s="175" t="s">
        <v>241</v>
      </c>
      <c r="O283" s="176">
        <v>3.976</v>
      </c>
      <c r="P283" s="175" t="s">
        <v>274</v>
      </c>
      <c r="Q283" s="176">
        <v>3.665</v>
      </c>
      <c r="R283" s="175" t="s">
        <v>241</v>
      </c>
      <c r="S283" s="176">
        <v>4.324</v>
      </c>
      <c r="T283" s="175" t="s">
        <v>274</v>
      </c>
      <c r="U283" s="176">
        <v>2.6790000000000003</v>
      </c>
      <c r="V283" s="175" t="s">
        <v>241</v>
      </c>
      <c r="W283" s="176">
        <v>9.53</v>
      </c>
      <c r="X283" s="175" t="s">
        <v>274</v>
      </c>
      <c r="Y283" s="176">
        <v>3.953</v>
      </c>
      <c r="Z283" s="175" t="s">
        <v>241</v>
      </c>
      <c r="AA283" s="176">
        <v>1.2080000000000002</v>
      </c>
      <c r="AB283" s="175" t="s">
        <v>241</v>
      </c>
      <c r="AC283" s="176">
        <v>0</v>
      </c>
      <c r="AD283" s="175" t="s">
        <v>241</v>
      </c>
      <c r="AE283" s="176">
        <v>0.106</v>
      </c>
      <c r="AF283" s="175" t="s">
        <v>241</v>
      </c>
      <c r="AG283" s="176">
        <v>3.35</v>
      </c>
      <c r="AH283" s="175" t="s">
        <v>241</v>
      </c>
      <c r="AI283" s="36">
        <v>0</v>
      </c>
      <c r="AJ283" s="175" t="s">
        <v>291</v>
      </c>
      <c r="AK283" s="82">
        <v>4.239</v>
      </c>
      <c r="AL283" s="100">
        <v>0</v>
      </c>
      <c r="AM283" s="101">
        <v>0</v>
      </c>
      <c r="AN283" s="100">
        <v>0</v>
      </c>
      <c r="AO283" s="101">
        <v>0</v>
      </c>
      <c r="AP283" s="100">
        <v>0</v>
      </c>
      <c r="AQ283" s="101">
        <v>0</v>
      </c>
      <c r="AR283" s="175" t="s">
        <v>274</v>
      </c>
      <c r="AS283" s="176">
        <v>0.552</v>
      </c>
      <c r="AT283" s="100">
        <v>0</v>
      </c>
      <c r="AU283" s="101">
        <v>0.042</v>
      </c>
      <c r="AV283" s="100">
        <v>0</v>
      </c>
      <c r="AW283" s="101">
        <v>0</v>
      </c>
      <c r="AX283" s="175" t="s">
        <v>241</v>
      </c>
      <c r="AY283" s="176">
        <v>0</v>
      </c>
      <c r="AZ283" s="100">
        <v>0</v>
      </c>
      <c r="BA283" s="101">
        <v>0</v>
      </c>
      <c r="BB283" s="100">
        <v>1.259</v>
      </c>
      <c r="BC283" s="101">
        <v>0</v>
      </c>
      <c r="BD283" s="178" t="s">
        <v>294</v>
      </c>
      <c r="BE283" s="176">
        <v>0.873</v>
      </c>
    </row>
    <row r="284" spans="1:57" ht="12.75" hidden="1">
      <c r="A284" s="38" t="s">
        <v>189</v>
      </c>
      <c r="B284" s="1" t="s">
        <v>192</v>
      </c>
      <c r="C284" s="65" t="s">
        <v>162</v>
      </c>
      <c r="D284" s="175">
        <v>0</v>
      </c>
      <c r="E284" s="176">
        <v>59</v>
      </c>
      <c r="F284" s="175">
        <v>0</v>
      </c>
      <c r="G284" s="176">
        <v>11</v>
      </c>
      <c r="H284" s="175">
        <v>0</v>
      </c>
      <c r="I284" s="176">
        <v>8</v>
      </c>
      <c r="J284" s="175" t="s">
        <v>241</v>
      </c>
      <c r="K284" s="176">
        <v>50</v>
      </c>
      <c r="L284" s="175" t="s">
        <v>9</v>
      </c>
      <c r="M284" s="176">
        <v>59</v>
      </c>
      <c r="N284" s="175" t="s">
        <v>241</v>
      </c>
      <c r="O284" s="176">
        <v>65</v>
      </c>
      <c r="P284" s="175" t="s">
        <v>241</v>
      </c>
      <c r="Q284" s="176">
        <v>3</v>
      </c>
      <c r="R284" s="175" t="s">
        <v>241</v>
      </c>
      <c r="S284" s="176">
        <v>38</v>
      </c>
      <c r="T284" s="175" t="s">
        <v>241</v>
      </c>
      <c r="U284" s="176">
        <v>25</v>
      </c>
      <c r="V284" s="175" t="s">
        <v>241</v>
      </c>
      <c r="W284" s="176">
        <v>55</v>
      </c>
      <c r="X284" s="175" t="s">
        <v>15</v>
      </c>
      <c r="Y284" s="176">
        <v>33</v>
      </c>
      <c r="Z284" s="175" t="s">
        <v>241</v>
      </c>
      <c r="AA284" s="176">
        <v>4</v>
      </c>
      <c r="AB284" s="175" t="s">
        <v>241</v>
      </c>
      <c r="AC284" s="176">
        <v>19</v>
      </c>
      <c r="AD284" s="175" t="s">
        <v>241</v>
      </c>
      <c r="AE284" s="176">
        <v>5</v>
      </c>
      <c r="AF284" s="175" t="s">
        <v>20</v>
      </c>
      <c r="AG284" s="176">
        <v>19</v>
      </c>
      <c r="AH284" s="175" t="s">
        <v>241</v>
      </c>
      <c r="AI284" s="36">
        <v>1</v>
      </c>
      <c r="AJ284" s="100">
        <v>3</v>
      </c>
      <c r="AK284" s="101">
        <v>7</v>
      </c>
      <c r="AL284" s="100">
        <v>0</v>
      </c>
      <c r="AM284" s="101">
        <v>7</v>
      </c>
      <c r="AN284" s="100">
        <v>0</v>
      </c>
      <c r="AO284" s="101">
        <v>0</v>
      </c>
      <c r="AP284" s="100">
        <v>0</v>
      </c>
      <c r="AQ284" s="101">
        <v>3</v>
      </c>
      <c r="AR284" s="175">
        <v>7</v>
      </c>
      <c r="AS284" s="176">
        <v>0</v>
      </c>
      <c r="AT284" s="100">
        <v>0</v>
      </c>
      <c r="AU284" s="101">
        <v>6</v>
      </c>
      <c r="AV284" s="100">
        <v>2</v>
      </c>
      <c r="AW284" s="101">
        <v>13</v>
      </c>
      <c r="AX284" s="175" t="s">
        <v>241</v>
      </c>
      <c r="AY284" s="176">
        <v>3</v>
      </c>
      <c r="AZ284" s="100">
        <v>0</v>
      </c>
      <c r="BA284" s="101">
        <v>8</v>
      </c>
      <c r="BB284" s="100">
        <v>9</v>
      </c>
      <c r="BC284" s="101">
        <v>5</v>
      </c>
      <c r="BD284" s="184">
        <v>1</v>
      </c>
      <c r="BE284" s="101">
        <v>8</v>
      </c>
    </row>
    <row r="285" spans="1:57" ht="12.75" hidden="1">
      <c r="A285" s="39"/>
      <c r="B285" s="2" t="s">
        <v>193</v>
      </c>
      <c r="C285" s="66" t="s">
        <v>148</v>
      </c>
      <c r="D285" s="175">
        <v>0</v>
      </c>
      <c r="E285" s="176">
        <v>30.565</v>
      </c>
      <c r="F285" s="175">
        <v>0</v>
      </c>
      <c r="G285" s="176">
        <v>5.08</v>
      </c>
      <c r="H285" s="175">
        <v>0</v>
      </c>
      <c r="I285" s="176">
        <v>1.483</v>
      </c>
      <c r="J285" s="175" t="s">
        <v>241</v>
      </c>
      <c r="K285" s="176">
        <v>22.269</v>
      </c>
      <c r="L285" s="175" t="s">
        <v>230</v>
      </c>
      <c r="M285" s="176">
        <v>26.793</v>
      </c>
      <c r="N285" s="175" t="s">
        <v>241</v>
      </c>
      <c r="O285" s="176">
        <v>28.698999999999998</v>
      </c>
      <c r="P285" s="175" t="s">
        <v>241</v>
      </c>
      <c r="Q285" s="176">
        <v>0.361</v>
      </c>
      <c r="R285" s="175" t="s">
        <v>241</v>
      </c>
      <c r="S285" s="176">
        <v>17.208000000000002</v>
      </c>
      <c r="T285" s="175" t="s">
        <v>241</v>
      </c>
      <c r="U285" s="176">
        <v>10.45</v>
      </c>
      <c r="V285" s="175" t="s">
        <v>241</v>
      </c>
      <c r="W285" s="176">
        <v>22.951999999999998</v>
      </c>
      <c r="X285" s="175" t="s">
        <v>230</v>
      </c>
      <c r="Y285" s="176">
        <v>8.765</v>
      </c>
      <c r="Z285" s="175" t="s">
        <v>241</v>
      </c>
      <c r="AA285" s="176">
        <v>0.493</v>
      </c>
      <c r="AB285" s="175" t="s">
        <v>241</v>
      </c>
      <c r="AC285" s="176">
        <v>5.704</v>
      </c>
      <c r="AD285" s="175" t="s">
        <v>241</v>
      </c>
      <c r="AE285" s="176">
        <v>1.642</v>
      </c>
      <c r="AF285" s="175" t="s">
        <v>267</v>
      </c>
      <c r="AG285" s="176">
        <v>6.609000000000001</v>
      </c>
      <c r="AH285" s="175" t="s">
        <v>241</v>
      </c>
      <c r="AI285" s="36">
        <v>0.153</v>
      </c>
      <c r="AJ285" s="175" t="s">
        <v>292</v>
      </c>
      <c r="AK285" s="176">
        <v>4.519</v>
      </c>
      <c r="AL285" s="100">
        <v>0</v>
      </c>
      <c r="AM285" s="101">
        <v>0.876</v>
      </c>
      <c r="AN285" s="100">
        <v>0</v>
      </c>
      <c r="AO285" s="101">
        <v>0</v>
      </c>
      <c r="AP285" s="100">
        <v>0</v>
      </c>
      <c r="AQ285" s="101">
        <v>0.8240000000000001</v>
      </c>
      <c r="AR285" s="175">
        <v>3.093</v>
      </c>
      <c r="AS285" s="176">
        <v>0</v>
      </c>
      <c r="AT285" s="100">
        <v>0</v>
      </c>
      <c r="AU285" s="101">
        <v>2.001</v>
      </c>
      <c r="AV285" s="100">
        <v>0.6</v>
      </c>
      <c r="AW285" s="101">
        <v>2.158</v>
      </c>
      <c r="AX285" s="175" t="s">
        <v>241</v>
      </c>
      <c r="AY285" s="176">
        <v>1.384</v>
      </c>
      <c r="AZ285" s="100">
        <v>0</v>
      </c>
      <c r="BA285" s="101">
        <v>4.014</v>
      </c>
      <c r="BB285" s="100">
        <v>2.819</v>
      </c>
      <c r="BC285" s="101">
        <v>2.445</v>
      </c>
      <c r="BD285" s="184">
        <v>1.095</v>
      </c>
      <c r="BE285" s="101">
        <v>4.014</v>
      </c>
    </row>
    <row r="286" spans="1:57" ht="12.75" hidden="1">
      <c r="A286" s="38" t="s">
        <v>191</v>
      </c>
      <c r="B286" s="1" t="s">
        <v>195</v>
      </c>
      <c r="C286" s="65" t="s">
        <v>162</v>
      </c>
      <c r="D286" s="175">
        <v>2</v>
      </c>
      <c r="E286" s="176">
        <v>5</v>
      </c>
      <c r="F286" s="175">
        <v>1</v>
      </c>
      <c r="G286" s="176">
        <v>0</v>
      </c>
      <c r="H286" s="175">
        <v>0</v>
      </c>
      <c r="I286" s="176">
        <v>6</v>
      </c>
      <c r="J286" s="175" t="s">
        <v>16</v>
      </c>
      <c r="K286" s="176">
        <v>6</v>
      </c>
      <c r="L286" s="175" t="s">
        <v>16</v>
      </c>
      <c r="M286" s="176">
        <v>0</v>
      </c>
      <c r="N286" s="175" t="s">
        <v>241</v>
      </c>
      <c r="O286" s="176">
        <v>1</v>
      </c>
      <c r="P286" s="175" t="s">
        <v>16</v>
      </c>
      <c r="Q286" s="176">
        <v>1</v>
      </c>
      <c r="R286" s="175" t="s">
        <v>241</v>
      </c>
      <c r="S286" s="176">
        <v>1</v>
      </c>
      <c r="T286" s="175" t="s">
        <v>241</v>
      </c>
      <c r="U286" s="176">
        <v>9</v>
      </c>
      <c r="V286" s="175" t="s">
        <v>241</v>
      </c>
      <c r="W286" s="176">
        <v>2</v>
      </c>
      <c r="X286" s="175" t="s">
        <v>16</v>
      </c>
      <c r="Y286" s="176">
        <v>4</v>
      </c>
      <c r="Z286" s="175" t="s">
        <v>14</v>
      </c>
      <c r="AA286" s="176">
        <v>0</v>
      </c>
      <c r="AB286" s="175" t="s">
        <v>27</v>
      </c>
      <c r="AC286" s="176">
        <v>1</v>
      </c>
      <c r="AD286" s="175" t="s">
        <v>241</v>
      </c>
      <c r="AE286" s="176">
        <v>3</v>
      </c>
      <c r="AF286" s="175" t="s">
        <v>16</v>
      </c>
      <c r="AG286" s="176">
        <v>2</v>
      </c>
      <c r="AH286" s="175" t="s">
        <v>27</v>
      </c>
      <c r="AI286" s="36">
        <v>1</v>
      </c>
      <c r="AJ286" s="175">
        <v>1</v>
      </c>
      <c r="AK286" s="176">
        <v>0</v>
      </c>
      <c r="AL286" s="100">
        <v>0</v>
      </c>
      <c r="AM286" s="101">
        <v>1</v>
      </c>
      <c r="AN286" s="100">
        <v>0</v>
      </c>
      <c r="AO286" s="101">
        <v>3</v>
      </c>
      <c r="AP286" s="100">
        <v>0</v>
      </c>
      <c r="AQ286" s="101">
        <v>0</v>
      </c>
      <c r="AR286" s="100">
        <v>4</v>
      </c>
      <c r="AS286" s="101">
        <v>1</v>
      </c>
      <c r="AT286" s="100">
        <v>2</v>
      </c>
      <c r="AU286" s="101">
        <v>3</v>
      </c>
      <c r="AV286" s="100">
        <v>9</v>
      </c>
      <c r="AW286" s="101">
        <v>6</v>
      </c>
      <c r="AX286" s="175" t="s">
        <v>27</v>
      </c>
      <c r="AY286" s="176">
        <v>6</v>
      </c>
      <c r="AZ286" s="100">
        <v>0</v>
      </c>
      <c r="BA286" s="101">
        <v>0</v>
      </c>
      <c r="BB286" s="100">
        <v>8</v>
      </c>
      <c r="BC286" s="101">
        <v>3</v>
      </c>
      <c r="BD286" s="184">
        <v>1</v>
      </c>
      <c r="BE286" s="101">
        <v>1</v>
      </c>
    </row>
    <row r="287" spans="1:57" ht="12.75" hidden="1">
      <c r="A287" s="57"/>
      <c r="B287" s="58"/>
      <c r="C287" s="194" t="s">
        <v>148</v>
      </c>
      <c r="D287" s="147">
        <v>3</v>
      </c>
      <c r="E287" s="195">
        <v>6.119</v>
      </c>
      <c r="F287" s="196" t="s">
        <v>268</v>
      </c>
      <c r="G287" s="195">
        <v>0</v>
      </c>
      <c r="H287" s="196">
        <v>0</v>
      </c>
      <c r="I287" s="195">
        <v>4.105</v>
      </c>
      <c r="J287" s="196" t="s">
        <v>269</v>
      </c>
      <c r="K287" s="117">
        <v>6.381</v>
      </c>
      <c r="L287" s="196" t="s">
        <v>269</v>
      </c>
      <c r="M287" s="195">
        <v>0</v>
      </c>
      <c r="N287" s="196" t="s">
        <v>241</v>
      </c>
      <c r="O287" s="195">
        <v>0.595</v>
      </c>
      <c r="P287" s="196" t="s">
        <v>269</v>
      </c>
      <c r="Q287" s="195">
        <v>0.618</v>
      </c>
      <c r="R287" s="196" t="s">
        <v>241</v>
      </c>
      <c r="S287" s="195">
        <v>3.046</v>
      </c>
      <c r="T287" s="196" t="s">
        <v>241</v>
      </c>
      <c r="U287" s="195">
        <v>5.498</v>
      </c>
      <c r="V287" s="196" t="s">
        <v>241</v>
      </c>
      <c r="W287" s="195">
        <v>6.143000000000001</v>
      </c>
      <c r="X287" s="196" t="s">
        <v>269</v>
      </c>
      <c r="Y287" s="195">
        <v>2.37</v>
      </c>
      <c r="Z287" s="196" t="s">
        <v>242</v>
      </c>
      <c r="AA287" s="195">
        <v>0</v>
      </c>
      <c r="AB287" s="196" t="s">
        <v>230</v>
      </c>
      <c r="AC287" s="195">
        <v>0.614</v>
      </c>
      <c r="AD287" s="196" t="s">
        <v>241</v>
      </c>
      <c r="AE287" s="195">
        <v>9.285</v>
      </c>
      <c r="AF287" s="196" t="s">
        <v>269</v>
      </c>
      <c r="AG287" s="195">
        <v>3.68</v>
      </c>
      <c r="AH287" s="196" t="s">
        <v>230</v>
      </c>
      <c r="AI287" s="59">
        <v>3.135</v>
      </c>
      <c r="AJ287" s="196" t="s">
        <v>230</v>
      </c>
      <c r="AK287" s="195">
        <v>0</v>
      </c>
      <c r="AL287" s="199">
        <v>0</v>
      </c>
      <c r="AM287" s="200">
        <v>1.005</v>
      </c>
      <c r="AN287" s="199">
        <v>0</v>
      </c>
      <c r="AO287" s="200">
        <v>5.177</v>
      </c>
      <c r="AP287" s="199">
        <v>0</v>
      </c>
      <c r="AQ287" s="200">
        <v>0</v>
      </c>
      <c r="AR287" s="196" t="s">
        <v>242</v>
      </c>
      <c r="AS287" s="195">
        <v>3.088</v>
      </c>
      <c r="AT287" s="196" t="s">
        <v>267</v>
      </c>
      <c r="AU287" s="195">
        <v>2.708</v>
      </c>
      <c r="AV287" s="196" t="s">
        <v>239</v>
      </c>
      <c r="AW287" s="195">
        <v>7.071</v>
      </c>
      <c r="AX287" s="196" t="s">
        <v>230</v>
      </c>
      <c r="AY287" s="195">
        <v>3.7669999999999995</v>
      </c>
      <c r="AZ287" s="199">
        <v>0</v>
      </c>
      <c r="BA287" s="200">
        <v>0</v>
      </c>
      <c r="BB287" s="196" t="s">
        <v>297</v>
      </c>
      <c r="BC287" s="195">
        <v>1.8330000000000002</v>
      </c>
      <c r="BD287" s="207" t="s">
        <v>230</v>
      </c>
      <c r="BE287" s="176">
        <v>3.16</v>
      </c>
    </row>
    <row r="288" spans="1:58" ht="12.75" hidden="1">
      <c r="A288" s="50" t="s">
        <v>194</v>
      </c>
      <c r="B288" s="3" t="s">
        <v>197</v>
      </c>
      <c r="C288" s="22" t="s">
        <v>148</v>
      </c>
      <c r="D288" s="175">
        <v>0</v>
      </c>
      <c r="E288" s="176">
        <v>33.954</v>
      </c>
      <c r="F288" s="175">
        <v>0</v>
      </c>
      <c r="G288" s="176">
        <v>30.184</v>
      </c>
      <c r="H288" s="175">
        <v>0</v>
      </c>
      <c r="I288" s="176">
        <v>0</v>
      </c>
      <c r="J288" s="175" t="s">
        <v>241</v>
      </c>
      <c r="K288" s="176">
        <v>0</v>
      </c>
      <c r="L288" s="175"/>
      <c r="M288" s="176"/>
      <c r="N288" s="175" t="s">
        <v>241</v>
      </c>
      <c r="O288" s="176">
        <v>0</v>
      </c>
      <c r="P288" s="175"/>
      <c r="Q288" s="176">
        <v>0</v>
      </c>
      <c r="R288" s="175" t="s">
        <v>241</v>
      </c>
      <c r="S288" s="176">
        <v>0</v>
      </c>
      <c r="T288" s="175" t="s">
        <v>241</v>
      </c>
      <c r="U288" s="176">
        <v>0</v>
      </c>
      <c r="V288" s="175" t="s">
        <v>241</v>
      </c>
      <c r="W288" s="176">
        <v>0</v>
      </c>
      <c r="X288" s="175" t="s">
        <v>241</v>
      </c>
      <c r="Y288" s="176">
        <v>0</v>
      </c>
      <c r="Z288" s="175" t="s">
        <v>241</v>
      </c>
      <c r="AA288" s="176">
        <v>0</v>
      </c>
      <c r="AB288" s="175" t="s">
        <v>241</v>
      </c>
      <c r="AC288" s="176">
        <v>0</v>
      </c>
      <c r="AD288" s="175" t="s">
        <v>241</v>
      </c>
      <c r="AE288" s="176">
        <v>0</v>
      </c>
      <c r="AF288" s="175"/>
      <c r="AG288" s="176">
        <v>0</v>
      </c>
      <c r="AH288" s="175" t="s">
        <v>241</v>
      </c>
      <c r="AI288" s="36">
        <v>0</v>
      </c>
      <c r="AJ288" s="100">
        <v>0</v>
      </c>
      <c r="AK288" s="101">
        <v>0</v>
      </c>
      <c r="AL288" s="100">
        <v>0</v>
      </c>
      <c r="AM288" s="101">
        <v>0</v>
      </c>
      <c r="AN288" s="100">
        <v>0</v>
      </c>
      <c r="AO288" s="101">
        <v>0</v>
      </c>
      <c r="AP288" s="100">
        <v>0</v>
      </c>
      <c r="AQ288" s="101">
        <v>0</v>
      </c>
      <c r="AR288" s="100">
        <v>0</v>
      </c>
      <c r="AS288" s="101">
        <v>0</v>
      </c>
      <c r="AT288" s="100">
        <v>0</v>
      </c>
      <c r="AU288" s="101">
        <v>0</v>
      </c>
      <c r="AV288" s="100">
        <v>0</v>
      </c>
      <c r="AW288" s="101">
        <v>2.06</v>
      </c>
      <c r="AX288" s="175" t="s">
        <v>241</v>
      </c>
      <c r="AY288" s="176">
        <v>0</v>
      </c>
      <c r="AZ288" s="100">
        <v>0</v>
      </c>
      <c r="BA288" s="101">
        <v>0</v>
      </c>
      <c r="BB288" s="100">
        <v>0</v>
      </c>
      <c r="BC288" s="101">
        <v>0</v>
      </c>
      <c r="BD288" s="184">
        <v>0</v>
      </c>
      <c r="BE288" s="101">
        <v>0</v>
      </c>
      <c r="BF288" s="60"/>
    </row>
    <row r="289" spans="1:58" ht="37.5" customHeight="1" hidden="1">
      <c r="A289" s="50"/>
      <c r="B289" s="295" t="s">
        <v>359</v>
      </c>
      <c r="C289" s="22"/>
      <c r="D289" s="175" t="s">
        <v>241</v>
      </c>
      <c r="E289" s="176" t="s">
        <v>241</v>
      </c>
      <c r="F289" s="175" t="s">
        <v>241</v>
      </c>
      <c r="G289" s="176" t="s">
        <v>241</v>
      </c>
      <c r="H289" s="175" t="s">
        <v>241</v>
      </c>
      <c r="I289" s="176" t="s">
        <v>241</v>
      </c>
      <c r="J289" s="175" t="s">
        <v>241</v>
      </c>
      <c r="K289" s="176" t="s">
        <v>241</v>
      </c>
      <c r="L289" s="175" t="s">
        <v>241</v>
      </c>
      <c r="M289" s="176" t="s">
        <v>241</v>
      </c>
      <c r="N289" s="175" t="s">
        <v>241</v>
      </c>
      <c r="O289" s="176" t="s">
        <v>241</v>
      </c>
      <c r="P289" s="175" t="s">
        <v>241</v>
      </c>
      <c r="Q289" s="176" t="s">
        <v>241</v>
      </c>
      <c r="R289" s="175" t="s">
        <v>241</v>
      </c>
      <c r="S289" s="176" t="s">
        <v>241</v>
      </c>
      <c r="T289" s="175" t="s">
        <v>241</v>
      </c>
      <c r="U289" s="177" t="s">
        <v>466</v>
      </c>
      <c r="V289" s="175" t="s">
        <v>241</v>
      </c>
      <c r="W289" s="176" t="s">
        <v>241</v>
      </c>
      <c r="X289" s="175" t="s">
        <v>241</v>
      </c>
      <c r="Y289" s="177" t="s">
        <v>467</v>
      </c>
      <c r="Z289" s="175" t="s">
        <v>241</v>
      </c>
      <c r="AA289" s="176" t="s">
        <v>241</v>
      </c>
      <c r="AB289" s="175" t="s">
        <v>241</v>
      </c>
      <c r="AC289" s="176" t="s">
        <v>241</v>
      </c>
      <c r="AD289" s="175" t="s">
        <v>241</v>
      </c>
      <c r="AE289" s="176" t="s">
        <v>241</v>
      </c>
      <c r="AF289" s="175" t="s">
        <v>241</v>
      </c>
      <c r="AG289" s="176" t="s">
        <v>241</v>
      </c>
      <c r="AH289" s="175" t="s">
        <v>241</v>
      </c>
      <c r="AI289" s="36" t="s">
        <v>241</v>
      </c>
      <c r="AJ289" s="100">
        <v>0</v>
      </c>
      <c r="AK289" s="180" t="s">
        <v>470</v>
      </c>
      <c r="AL289" s="100">
        <v>0</v>
      </c>
      <c r="AM289" s="101">
        <v>0</v>
      </c>
      <c r="AN289" s="100">
        <v>0</v>
      </c>
      <c r="AO289" s="101">
        <v>0</v>
      </c>
      <c r="AP289" s="100">
        <v>0</v>
      </c>
      <c r="AQ289" s="101">
        <v>0</v>
      </c>
      <c r="AR289" s="100">
        <v>0</v>
      </c>
      <c r="AS289" s="101">
        <v>0</v>
      </c>
      <c r="AT289" s="100">
        <v>0</v>
      </c>
      <c r="AU289" s="101">
        <v>0</v>
      </c>
      <c r="AV289" s="100">
        <v>0</v>
      </c>
      <c r="AW289" s="101">
        <v>0</v>
      </c>
      <c r="AX289" s="175" t="s">
        <v>241</v>
      </c>
      <c r="AY289" s="176" t="s">
        <v>241</v>
      </c>
      <c r="AZ289" s="100">
        <v>0</v>
      </c>
      <c r="BA289" s="101">
        <v>0</v>
      </c>
      <c r="BB289" s="100">
        <v>0</v>
      </c>
      <c r="BC289" s="101">
        <v>0</v>
      </c>
      <c r="BD289" s="184">
        <v>0</v>
      </c>
      <c r="BE289" s="101">
        <v>0</v>
      </c>
      <c r="BF289" s="60"/>
    </row>
    <row r="290" spans="1:58" ht="13.5" hidden="1" thickBot="1">
      <c r="A290" s="50"/>
      <c r="B290" s="296"/>
      <c r="C290" s="65" t="s">
        <v>148</v>
      </c>
      <c r="D290" s="196" t="s">
        <v>241</v>
      </c>
      <c r="E290" s="195" t="s">
        <v>241</v>
      </c>
      <c r="F290" s="196" t="s">
        <v>241</v>
      </c>
      <c r="G290" s="195" t="s">
        <v>241</v>
      </c>
      <c r="H290" s="196" t="s">
        <v>241</v>
      </c>
      <c r="I290" s="195" t="s">
        <v>241</v>
      </c>
      <c r="J290" s="196" t="s">
        <v>241</v>
      </c>
      <c r="K290" s="195" t="s">
        <v>241</v>
      </c>
      <c r="L290" s="196" t="s">
        <v>241</v>
      </c>
      <c r="M290" s="195" t="s">
        <v>241</v>
      </c>
      <c r="N290" s="196" t="s">
        <v>241</v>
      </c>
      <c r="O290" s="195" t="s">
        <v>241</v>
      </c>
      <c r="P290" s="196" t="s">
        <v>241</v>
      </c>
      <c r="Q290" s="195" t="s">
        <v>241</v>
      </c>
      <c r="R290" s="196" t="s">
        <v>241</v>
      </c>
      <c r="S290" s="195" t="s">
        <v>241</v>
      </c>
      <c r="T290" s="196" t="s">
        <v>241</v>
      </c>
      <c r="U290" s="195">
        <v>5.702</v>
      </c>
      <c r="V290" s="196" t="s">
        <v>241</v>
      </c>
      <c r="W290" s="195" t="s">
        <v>241</v>
      </c>
      <c r="X290" s="196" t="s">
        <v>241</v>
      </c>
      <c r="Y290" s="195">
        <v>1.901</v>
      </c>
      <c r="Z290" s="196" t="s">
        <v>241</v>
      </c>
      <c r="AA290" s="195" t="s">
        <v>241</v>
      </c>
      <c r="AB290" s="196" t="s">
        <v>241</v>
      </c>
      <c r="AC290" s="195" t="s">
        <v>241</v>
      </c>
      <c r="AD290" s="196" t="s">
        <v>241</v>
      </c>
      <c r="AE290" s="195" t="s">
        <v>241</v>
      </c>
      <c r="AF290" s="196" t="s">
        <v>241</v>
      </c>
      <c r="AG290" s="195" t="s">
        <v>241</v>
      </c>
      <c r="AH290" s="196" t="s">
        <v>241</v>
      </c>
      <c r="AI290" s="59" t="s">
        <v>241</v>
      </c>
      <c r="AJ290" s="199">
        <v>0</v>
      </c>
      <c r="AK290" s="200">
        <v>1.143</v>
      </c>
      <c r="AL290" s="199">
        <v>0</v>
      </c>
      <c r="AM290" s="200">
        <v>0</v>
      </c>
      <c r="AN290" s="199">
        <v>0</v>
      </c>
      <c r="AO290" s="200">
        <v>0</v>
      </c>
      <c r="AP290" s="199">
        <v>0</v>
      </c>
      <c r="AQ290" s="200">
        <v>0</v>
      </c>
      <c r="AR290" s="199">
        <v>0</v>
      </c>
      <c r="AS290" s="200">
        <v>0</v>
      </c>
      <c r="AT290" s="199">
        <v>0</v>
      </c>
      <c r="AU290" s="200">
        <v>0</v>
      </c>
      <c r="AV290" s="199">
        <v>0</v>
      </c>
      <c r="AW290" s="200">
        <v>0</v>
      </c>
      <c r="AX290" s="196" t="s">
        <v>241</v>
      </c>
      <c r="AY290" s="195" t="s">
        <v>241</v>
      </c>
      <c r="AZ290" s="199">
        <v>0</v>
      </c>
      <c r="BA290" s="200">
        <v>0</v>
      </c>
      <c r="BB290" s="199">
        <v>0</v>
      </c>
      <c r="BC290" s="200">
        <v>0</v>
      </c>
      <c r="BD290" s="208">
        <v>0</v>
      </c>
      <c r="BE290" s="200">
        <v>0</v>
      </c>
      <c r="BF290" s="60"/>
    </row>
    <row r="291" spans="1:59" ht="13.5" hidden="1" thickBot="1">
      <c r="A291" s="51"/>
      <c r="B291" s="162" t="s">
        <v>201</v>
      </c>
      <c r="C291" s="153"/>
      <c r="D291" s="164">
        <f>D237+D239+D241+D243+D245+D247+D249+D251+D253+D255+D257+18+25+D261+D263+D265+D267+D269+D271+D273+D275+D277+D279+D281+D283+D285+D287+D288</f>
        <v>261.46999999999997</v>
      </c>
      <c r="E291" s="165">
        <f>E237+E239+E241+E243+E245+E247+E249+E251+E253+E255+E257+E259+E261+E263+E265+E267+E269+E271+E273+E275+E277+E279+E281+E283+E285+E287+E288</f>
        <v>540.0509999999999</v>
      </c>
      <c r="F291" s="164">
        <f aca="true" t="shared" si="12" ref="F291:W291">F237+F239+F241+F243+F245+F247+F249+F251+F253+F255+F257+F259+F261+F263+F265+F267+F269+F271+F273+F275+F277+F279+F281+F283+F285+F287+F288</f>
        <v>440.072</v>
      </c>
      <c r="G291" s="165">
        <f t="shared" si="12"/>
        <v>612.7420000000001</v>
      </c>
      <c r="H291" s="164">
        <f t="shared" si="12"/>
        <v>63.05</v>
      </c>
      <c r="I291" s="165">
        <f t="shared" si="12"/>
        <v>35.277</v>
      </c>
      <c r="J291" s="164">
        <f t="shared" si="12"/>
        <v>268.053</v>
      </c>
      <c r="K291" s="165">
        <f t="shared" si="12"/>
        <v>120.976</v>
      </c>
      <c r="L291" s="164">
        <f t="shared" si="12"/>
        <v>161.846</v>
      </c>
      <c r="M291" s="165">
        <f t="shared" si="12"/>
        <v>74.072</v>
      </c>
      <c r="N291" s="164">
        <f t="shared" si="12"/>
        <v>139.814</v>
      </c>
      <c r="O291" s="165">
        <f t="shared" si="12"/>
        <v>233.069</v>
      </c>
      <c r="P291" s="164">
        <f t="shared" si="12"/>
        <v>230.40400000000002</v>
      </c>
      <c r="Q291" s="165">
        <f t="shared" si="12"/>
        <v>47.144</v>
      </c>
      <c r="R291" s="164">
        <f t="shared" si="12"/>
        <v>43.6</v>
      </c>
      <c r="S291" s="165">
        <f t="shared" si="12"/>
        <v>49.830999999999996</v>
      </c>
      <c r="T291" s="164">
        <f t="shared" si="12"/>
        <v>160.393</v>
      </c>
      <c r="U291" s="165">
        <f>U237+U239+U241+U243+U245+U247+U249+U251+U253+U255+U257+U259+U261+U263+U265+U267+U269+U271+U273+U275+U277+U279+U281+U283+U285+U287+U288+U290</f>
        <v>328.9429999999999</v>
      </c>
      <c r="V291" s="164">
        <f t="shared" si="12"/>
        <v>10.152000000000001</v>
      </c>
      <c r="W291" s="165">
        <f t="shared" si="12"/>
        <v>63.631</v>
      </c>
      <c r="X291" s="164">
        <f>X237+X239+X241+X243+X245+X247+X249+X251+X253+X255+X257+4.5+15+X261+X263+X265+X267+X269+X271+X273+X275+X277+X279+X281+X283+X285+X287+X288</f>
        <v>398.985</v>
      </c>
      <c r="Y291" s="165">
        <f>Y237+Y239+Y241+Y243+Y245+Y247+Y249+Y251+Y253+Y255+Y257+Y259+Y261+Y263+Y265+Y267+Y269+Y271+Y273+Y275+Y277+Y279+Y281+Y283+Y285+Y287+Y288+Y290</f>
        <v>155.618</v>
      </c>
      <c r="Z291" s="164">
        <f aca="true" t="shared" si="13" ref="Z291:BE291">Z237+Z239+Z241+Z243+Z245+Z247+Z249+Z251+Z253+Z255+Z257+Z259+Z261+Z263+Z265+Z267+Z269+Z271+Z273+Z275+Z277+Z279+Z281+Z283+Z285+Z287+Z288</f>
        <v>20.78</v>
      </c>
      <c r="AA291" s="165">
        <f t="shared" si="13"/>
        <v>65.54899999999999</v>
      </c>
      <c r="AB291" s="164">
        <f t="shared" si="13"/>
        <v>16.53</v>
      </c>
      <c r="AC291" s="165">
        <f t="shared" si="13"/>
        <v>17.817</v>
      </c>
      <c r="AD291" s="164">
        <f t="shared" si="13"/>
        <v>13.82</v>
      </c>
      <c r="AE291" s="165">
        <f t="shared" si="13"/>
        <v>46.69200000000001</v>
      </c>
      <c r="AF291" s="164">
        <f t="shared" si="13"/>
        <v>79.74</v>
      </c>
      <c r="AG291" s="165">
        <f t="shared" si="13"/>
        <v>138.263</v>
      </c>
      <c r="AH291" s="209">
        <f t="shared" si="13"/>
        <v>26.990000000000002</v>
      </c>
      <c r="AI291" s="166">
        <f t="shared" si="13"/>
        <v>124.23100000000001</v>
      </c>
      <c r="AJ291" s="164">
        <f t="shared" si="13"/>
        <v>57.638000000000005</v>
      </c>
      <c r="AK291" s="165">
        <f>AK237+AK239+AK241+AK243+AK245+AK247+AK249+AK251+AK253+AK255+AK257+AK259+AK261+AK263+AK265+AK267+AK269+AK271+AK273+AK275+AK277+AK279+AK281+AK283+AK285+AK287+AK288+AK290</f>
        <v>136.382</v>
      </c>
      <c r="AL291" s="164">
        <f t="shared" si="13"/>
        <v>19.993000000000002</v>
      </c>
      <c r="AM291" s="165">
        <f t="shared" si="13"/>
        <v>33.238</v>
      </c>
      <c r="AN291" s="164">
        <f t="shared" si="13"/>
        <v>9.498999999999999</v>
      </c>
      <c r="AO291" s="165">
        <f t="shared" si="13"/>
        <v>93.483</v>
      </c>
      <c r="AP291" s="164">
        <f t="shared" si="13"/>
        <v>47.19</v>
      </c>
      <c r="AQ291" s="165">
        <f t="shared" si="13"/>
        <v>9.974</v>
      </c>
      <c r="AR291" s="164">
        <f t="shared" si="13"/>
        <v>80.84100000000001</v>
      </c>
      <c r="AS291" s="165">
        <f t="shared" si="13"/>
        <v>17.821</v>
      </c>
      <c r="AT291" s="164">
        <f t="shared" si="13"/>
        <v>15.5</v>
      </c>
      <c r="AU291" s="165">
        <f t="shared" si="13"/>
        <v>30.011000000000003</v>
      </c>
      <c r="AV291" s="164">
        <f t="shared" si="13"/>
        <v>309.56800000000004</v>
      </c>
      <c r="AW291" s="165">
        <f t="shared" si="13"/>
        <v>183.89199999999994</v>
      </c>
      <c r="AX291" s="164">
        <f t="shared" si="13"/>
        <v>4.5</v>
      </c>
      <c r="AY291" s="165">
        <f t="shared" si="13"/>
        <v>93.985</v>
      </c>
      <c r="AZ291" s="164">
        <f t="shared" si="13"/>
        <v>78.123</v>
      </c>
      <c r="BA291" s="165">
        <f t="shared" si="13"/>
        <v>145.84600000000003</v>
      </c>
      <c r="BB291" s="164">
        <f t="shared" si="13"/>
        <v>215.72799999999998</v>
      </c>
      <c r="BC291" s="165">
        <f>BC237+BC239+BC241+BC243+BC245+BC247+BC249+BC251+BC253+BC255+BC257+BC259+BC261+BC263+BC265+BC267+BC269+BC271+BC273+BC275+BC277+BC279+BC281+BC283+BC285+BC287+BC288</f>
        <v>140.48399999999998</v>
      </c>
      <c r="BD291" s="210">
        <f t="shared" si="13"/>
        <v>26.111</v>
      </c>
      <c r="BE291" s="165">
        <f t="shared" si="13"/>
        <v>29.319000000000003</v>
      </c>
      <c r="BF291" s="61"/>
      <c r="BG291" s="60"/>
    </row>
    <row r="292" spans="1:59" ht="12.75" hidden="1">
      <c r="A292" s="55"/>
      <c r="B292" s="227"/>
      <c r="C292" s="228"/>
      <c r="D292" s="234"/>
      <c r="E292" s="235"/>
      <c r="F292" s="234"/>
      <c r="G292" s="235"/>
      <c r="H292" s="234"/>
      <c r="I292" s="235"/>
      <c r="J292" s="234"/>
      <c r="K292" s="235"/>
      <c r="L292" s="234"/>
      <c r="M292" s="235"/>
      <c r="N292" s="234"/>
      <c r="O292" s="235"/>
      <c r="P292" s="234"/>
      <c r="Q292" s="235"/>
      <c r="R292" s="234"/>
      <c r="S292" s="235"/>
      <c r="T292" s="234"/>
      <c r="U292" s="235"/>
      <c r="V292" s="234"/>
      <c r="W292" s="235"/>
      <c r="X292" s="234"/>
      <c r="Y292" s="235"/>
      <c r="Z292" s="234"/>
      <c r="AA292" s="235"/>
      <c r="AB292" s="234"/>
      <c r="AC292" s="235"/>
      <c r="AD292" s="234"/>
      <c r="AE292" s="235"/>
      <c r="AF292" s="234"/>
      <c r="AG292" s="235"/>
      <c r="AH292" s="234"/>
      <c r="AI292" s="235"/>
      <c r="AJ292" s="234"/>
      <c r="AK292" s="235"/>
      <c r="AL292" s="234"/>
      <c r="AM292" s="235"/>
      <c r="AN292" s="234"/>
      <c r="AO292" s="235"/>
      <c r="AP292" s="234"/>
      <c r="AQ292" s="235"/>
      <c r="AR292" s="234"/>
      <c r="AS292" s="235"/>
      <c r="AT292" s="234"/>
      <c r="AU292" s="235"/>
      <c r="AV292" s="234"/>
      <c r="AW292" s="235"/>
      <c r="AX292" s="234"/>
      <c r="AY292" s="235"/>
      <c r="AZ292" s="234"/>
      <c r="BA292" s="235"/>
      <c r="BB292" s="234"/>
      <c r="BC292" s="235"/>
      <c r="BD292" s="234"/>
      <c r="BE292" s="235"/>
      <c r="BF292" s="61"/>
      <c r="BG292" s="60"/>
    </row>
    <row r="293" spans="1:148" ht="12.75" hidden="1">
      <c r="A293" s="8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</row>
    <row r="294" spans="1:57" ht="18" hidden="1">
      <c r="A294" s="55"/>
      <c r="B294" s="4"/>
      <c r="C294" s="4"/>
      <c r="D294" s="329" t="s">
        <v>463</v>
      </c>
      <c r="E294" s="329"/>
      <c r="F294" s="329"/>
      <c r="G294" s="329"/>
      <c r="H294" s="329"/>
      <c r="I294" s="329"/>
      <c r="J294" s="329"/>
      <c r="K294" s="329"/>
      <c r="L294" s="329"/>
      <c r="M294" s="329"/>
      <c r="N294" s="329"/>
      <c r="O294" s="329"/>
      <c r="P294" s="329"/>
      <c r="Q294" s="62"/>
      <c r="R294" s="6"/>
      <c r="S294" s="6"/>
      <c r="T294" s="6"/>
      <c r="U294" s="6"/>
      <c r="V294" s="6"/>
      <c r="W294" s="6"/>
      <c r="X294" s="56"/>
      <c r="Y294" s="56"/>
      <c r="Z294" s="6"/>
      <c r="AA294" s="6"/>
      <c r="AB294" s="56"/>
      <c r="AC294" s="56"/>
      <c r="AD294" s="56"/>
      <c r="AE294" s="56"/>
      <c r="AF294" s="56"/>
      <c r="AG294" s="56"/>
      <c r="AH294" s="6"/>
      <c r="AI294" s="6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35"/>
      <c r="AU294" s="35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</row>
    <row r="295" spans="4:35" ht="13.5" hidden="1" thickBot="1"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6"/>
      <c r="AI295" s="16"/>
    </row>
    <row r="296" spans="1:39" ht="12.75" customHeight="1" hidden="1" thickBot="1">
      <c r="A296" s="280" t="s">
        <v>0</v>
      </c>
      <c r="B296" s="281" t="s">
        <v>2</v>
      </c>
      <c r="C296" s="282" t="s">
        <v>3</v>
      </c>
      <c r="D296" s="285" t="s">
        <v>103</v>
      </c>
      <c r="E296" s="289"/>
      <c r="F296" s="285" t="s">
        <v>104</v>
      </c>
      <c r="G296" s="286"/>
      <c r="H296" s="285" t="s">
        <v>106</v>
      </c>
      <c r="I296" s="286"/>
      <c r="J296" s="285" t="s">
        <v>108</v>
      </c>
      <c r="K296" s="286"/>
      <c r="L296" s="285" t="s">
        <v>110</v>
      </c>
      <c r="M296" s="286"/>
      <c r="N296" s="285" t="s">
        <v>113</v>
      </c>
      <c r="O296" s="286"/>
      <c r="P296" s="285" t="s">
        <v>115</v>
      </c>
      <c r="Q296" s="286"/>
      <c r="R296" s="285" t="s">
        <v>116</v>
      </c>
      <c r="S296" s="286"/>
      <c r="T296" s="285" t="s">
        <v>118</v>
      </c>
      <c r="U296" s="286"/>
      <c r="V296" s="285" t="s">
        <v>120</v>
      </c>
      <c r="W296" s="286"/>
      <c r="X296" s="287" t="s">
        <v>121</v>
      </c>
      <c r="Y296" s="288"/>
      <c r="Z296" s="287" t="s">
        <v>122</v>
      </c>
      <c r="AA296" s="288"/>
      <c r="AB296" s="285" t="s">
        <v>127</v>
      </c>
      <c r="AC296" s="286"/>
      <c r="AD296" s="285" t="s">
        <v>128</v>
      </c>
      <c r="AE296" s="286"/>
      <c r="AF296" s="285" t="s">
        <v>129</v>
      </c>
      <c r="AG296" s="286"/>
      <c r="AH296" s="285" t="s">
        <v>130</v>
      </c>
      <c r="AI296" s="286"/>
      <c r="AJ296" s="275" t="s">
        <v>143</v>
      </c>
      <c r="AK296" s="276"/>
      <c r="AL296" s="275" t="s">
        <v>144</v>
      </c>
      <c r="AM296" s="276"/>
    </row>
    <row r="297" spans="1:39" ht="38.25" hidden="1">
      <c r="A297" s="280"/>
      <c r="B297" s="281"/>
      <c r="C297" s="282"/>
      <c r="D297" s="211" t="s">
        <v>431</v>
      </c>
      <c r="E297" s="68" t="s">
        <v>449</v>
      </c>
      <c r="F297" s="221" t="s">
        <v>431</v>
      </c>
      <c r="G297" s="68" t="s">
        <v>449</v>
      </c>
      <c r="H297" s="221" t="s">
        <v>431</v>
      </c>
      <c r="I297" s="68" t="s">
        <v>449</v>
      </c>
      <c r="J297" s="221" t="s">
        <v>431</v>
      </c>
      <c r="K297" s="68" t="s">
        <v>449</v>
      </c>
      <c r="L297" s="221" t="s">
        <v>431</v>
      </c>
      <c r="M297" s="68" t="s">
        <v>449</v>
      </c>
      <c r="N297" s="221" t="s">
        <v>431</v>
      </c>
      <c r="O297" s="68" t="s">
        <v>449</v>
      </c>
      <c r="P297" s="221" t="s">
        <v>431</v>
      </c>
      <c r="Q297" s="68" t="s">
        <v>449</v>
      </c>
      <c r="R297" s="221" t="s">
        <v>431</v>
      </c>
      <c r="S297" s="68" t="s">
        <v>449</v>
      </c>
      <c r="T297" s="221" t="s">
        <v>431</v>
      </c>
      <c r="U297" s="68" t="s">
        <v>449</v>
      </c>
      <c r="V297" s="221" t="s">
        <v>431</v>
      </c>
      <c r="W297" s="68" t="s">
        <v>449</v>
      </c>
      <c r="X297" s="221" t="s">
        <v>431</v>
      </c>
      <c r="Y297" s="68" t="s">
        <v>449</v>
      </c>
      <c r="Z297" s="221" t="s">
        <v>431</v>
      </c>
      <c r="AA297" s="68" t="s">
        <v>449</v>
      </c>
      <c r="AB297" s="221" t="s">
        <v>431</v>
      </c>
      <c r="AC297" s="68" t="s">
        <v>449</v>
      </c>
      <c r="AD297" s="221" t="s">
        <v>431</v>
      </c>
      <c r="AE297" s="68" t="s">
        <v>449</v>
      </c>
      <c r="AF297" s="221" t="s">
        <v>431</v>
      </c>
      <c r="AG297" s="68" t="s">
        <v>449</v>
      </c>
      <c r="AH297" s="221" t="s">
        <v>431</v>
      </c>
      <c r="AI297" s="68" t="s">
        <v>449</v>
      </c>
      <c r="AJ297" s="221" t="s">
        <v>431</v>
      </c>
      <c r="AK297" s="68" t="s">
        <v>449</v>
      </c>
      <c r="AL297" s="221" t="s">
        <v>431</v>
      </c>
      <c r="AM297" s="68" t="s">
        <v>449</v>
      </c>
    </row>
    <row r="298" spans="1:39" ht="12.75" hidden="1">
      <c r="A298" s="14" t="s">
        <v>27</v>
      </c>
      <c r="B298" s="9" t="s">
        <v>26</v>
      </c>
      <c r="C298" s="10"/>
      <c r="D298" s="212"/>
      <c r="E298" s="218"/>
      <c r="F298" s="212"/>
      <c r="G298" s="213"/>
      <c r="H298" s="212"/>
      <c r="I298" s="213"/>
      <c r="J298" s="212"/>
      <c r="K298" s="213"/>
      <c r="L298" s="212"/>
      <c r="M298" s="213"/>
      <c r="N298" s="212"/>
      <c r="O298" s="213"/>
      <c r="P298" s="212"/>
      <c r="Q298" s="213"/>
      <c r="R298" s="212"/>
      <c r="S298" s="213"/>
      <c r="T298" s="212"/>
      <c r="U298" s="213"/>
      <c r="V298" s="212"/>
      <c r="W298" s="213"/>
      <c r="X298" s="212"/>
      <c r="Y298" s="213"/>
      <c r="Z298" s="212"/>
      <c r="AA298" s="213"/>
      <c r="AB298" s="212"/>
      <c r="AC298" s="213"/>
      <c r="AD298" s="212"/>
      <c r="AE298" s="213"/>
      <c r="AF298" s="212"/>
      <c r="AG298" s="213"/>
      <c r="AH298" s="212"/>
      <c r="AI298" s="213"/>
      <c r="AJ298" s="93"/>
      <c r="AK298" s="96"/>
      <c r="AL298" s="141"/>
      <c r="AM298" s="96"/>
    </row>
    <row r="299" spans="1:39" ht="12.75" hidden="1">
      <c r="A299" s="11" t="s">
        <v>6</v>
      </c>
      <c r="B299" s="46" t="s">
        <v>28</v>
      </c>
      <c r="C299" s="63" t="s">
        <v>29</v>
      </c>
      <c r="D299" s="212">
        <v>1951</v>
      </c>
      <c r="E299" s="218"/>
      <c r="F299" s="212">
        <v>1936.1951</v>
      </c>
      <c r="G299" s="213"/>
      <c r="H299" s="212">
        <v>1951</v>
      </c>
      <c r="I299" s="213"/>
      <c r="J299" s="212">
        <v>1951</v>
      </c>
      <c r="K299" s="213"/>
      <c r="L299" s="212">
        <v>1930</v>
      </c>
      <c r="M299" s="213"/>
      <c r="N299" s="212">
        <v>1936</v>
      </c>
      <c r="O299" s="213"/>
      <c r="P299" s="212">
        <v>1961</v>
      </c>
      <c r="Q299" s="213"/>
      <c r="R299" s="212">
        <v>1962</v>
      </c>
      <c r="S299" s="213"/>
      <c r="T299" s="212">
        <v>1960</v>
      </c>
      <c r="U299" s="213"/>
      <c r="V299" s="212">
        <v>1967</v>
      </c>
      <c r="W299" s="213"/>
      <c r="X299" s="212">
        <v>1976</v>
      </c>
      <c r="Y299" s="213"/>
      <c r="Z299" s="212">
        <v>1996</v>
      </c>
      <c r="AA299" s="213"/>
      <c r="AB299" s="212">
        <v>1994</v>
      </c>
      <c r="AC299" s="213"/>
      <c r="AD299" s="212">
        <v>1970</v>
      </c>
      <c r="AE299" s="213"/>
      <c r="AF299" s="212">
        <v>2008</v>
      </c>
      <c r="AG299" s="213"/>
      <c r="AH299" s="212">
        <v>1972</v>
      </c>
      <c r="AI299" s="213"/>
      <c r="AJ299" s="93">
        <v>1976</v>
      </c>
      <c r="AK299" s="96"/>
      <c r="AL299" s="141">
        <v>1973</v>
      </c>
      <c r="AM299" s="96"/>
    </row>
    <row r="300" spans="1:39" ht="12.75" hidden="1">
      <c r="A300" s="11" t="s">
        <v>7</v>
      </c>
      <c r="B300" s="46" t="s">
        <v>30</v>
      </c>
      <c r="C300" s="63" t="s">
        <v>5</v>
      </c>
      <c r="D300" s="212">
        <v>1567.5</v>
      </c>
      <c r="E300" s="218"/>
      <c r="F300" s="212">
        <v>5336.2</v>
      </c>
      <c r="G300" s="213"/>
      <c r="H300" s="212">
        <v>2285.7</v>
      </c>
      <c r="I300" s="213"/>
      <c r="J300" s="212">
        <v>2044.7</v>
      </c>
      <c r="K300" s="213"/>
      <c r="L300" s="212">
        <v>3024.8</v>
      </c>
      <c r="M300" s="213"/>
      <c r="N300" s="212">
        <v>5558.04</v>
      </c>
      <c r="O300" s="213"/>
      <c r="P300" s="212">
        <v>1612</v>
      </c>
      <c r="Q300" s="213"/>
      <c r="R300" s="212">
        <v>3530.55</v>
      </c>
      <c r="S300" s="213"/>
      <c r="T300" s="212">
        <v>2434.9</v>
      </c>
      <c r="U300" s="213"/>
      <c r="V300" s="212">
        <v>1890.83</v>
      </c>
      <c r="W300" s="213"/>
      <c r="X300" s="212">
        <v>5877</v>
      </c>
      <c r="Y300" s="213"/>
      <c r="Z300" s="212">
        <v>10522.5</v>
      </c>
      <c r="AA300" s="213"/>
      <c r="AB300" s="212">
        <v>9025</v>
      </c>
      <c r="AC300" s="213"/>
      <c r="AD300" s="212">
        <v>4137.41</v>
      </c>
      <c r="AE300" s="213"/>
      <c r="AF300" s="212">
        <v>12374.1</v>
      </c>
      <c r="AG300" s="213"/>
      <c r="AH300" s="212">
        <v>6859.3</v>
      </c>
      <c r="AI300" s="213"/>
      <c r="AJ300" s="93">
        <v>6824.2</v>
      </c>
      <c r="AK300" s="96"/>
      <c r="AL300" s="141">
        <v>6699.7</v>
      </c>
      <c r="AM300" s="96"/>
    </row>
    <row r="301" spans="1:39" ht="12.75" hidden="1">
      <c r="A301" s="11" t="s">
        <v>8</v>
      </c>
      <c r="B301" s="47" t="s">
        <v>31</v>
      </c>
      <c r="C301" s="63"/>
      <c r="D301" s="214"/>
      <c r="E301" s="219"/>
      <c r="F301" s="214"/>
      <c r="G301" s="215"/>
      <c r="H301" s="214"/>
      <c r="I301" s="215"/>
      <c r="J301" s="214"/>
      <c r="K301" s="215"/>
      <c r="L301" s="214"/>
      <c r="M301" s="215"/>
      <c r="N301" s="214"/>
      <c r="O301" s="215"/>
      <c r="P301" s="214"/>
      <c r="Q301" s="215"/>
      <c r="R301" s="214"/>
      <c r="S301" s="215"/>
      <c r="T301" s="214"/>
      <c r="U301" s="215"/>
      <c r="V301" s="214"/>
      <c r="W301" s="215"/>
      <c r="X301" s="214"/>
      <c r="Y301" s="215"/>
      <c r="Z301" s="214"/>
      <c r="AA301" s="215"/>
      <c r="AB301" s="214"/>
      <c r="AC301" s="215"/>
      <c r="AD301" s="214"/>
      <c r="AE301" s="215"/>
      <c r="AF301" s="214"/>
      <c r="AG301" s="215"/>
      <c r="AH301" s="216"/>
      <c r="AI301" s="217"/>
      <c r="AJ301" s="94"/>
      <c r="AK301" s="97"/>
      <c r="AL301" s="182"/>
      <c r="AM301" s="97"/>
    </row>
    <row r="302" spans="1:39" ht="12.75" hidden="1">
      <c r="A302" s="11"/>
      <c r="B302" s="47" t="s">
        <v>216</v>
      </c>
      <c r="C302" s="63"/>
      <c r="D302" s="214"/>
      <c r="E302" s="219"/>
      <c r="F302" s="214"/>
      <c r="G302" s="215"/>
      <c r="H302" s="214"/>
      <c r="I302" s="215"/>
      <c r="J302" s="214"/>
      <c r="K302" s="215"/>
      <c r="L302" s="214"/>
      <c r="M302" s="215"/>
      <c r="N302" s="214"/>
      <c r="O302" s="215"/>
      <c r="P302" s="214"/>
      <c r="Q302" s="215"/>
      <c r="R302" s="214"/>
      <c r="S302" s="215"/>
      <c r="T302" s="214"/>
      <c r="U302" s="215"/>
      <c r="V302" s="214"/>
      <c r="W302" s="215"/>
      <c r="X302" s="214"/>
      <c r="Y302" s="215"/>
      <c r="Z302" s="214"/>
      <c r="AA302" s="215"/>
      <c r="AB302" s="214"/>
      <c r="AC302" s="215"/>
      <c r="AD302" s="214"/>
      <c r="AE302" s="215"/>
      <c r="AF302" s="214"/>
      <c r="AG302" s="215"/>
      <c r="AH302" s="216"/>
      <c r="AI302" s="217"/>
      <c r="AJ302" s="94"/>
      <c r="AK302" s="97"/>
      <c r="AL302" s="182"/>
      <c r="AM302" s="97"/>
    </row>
    <row r="303" spans="1:45" ht="12.75" hidden="1">
      <c r="A303" s="11" t="s">
        <v>10</v>
      </c>
      <c r="B303" s="46" t="s">
        <v>217</v>
      </c>
      <c r="C303" s="63" t="s">
        <v>4</v>
      </c>
      <c r="D303" s="216">
        <v>-394.271</v>
      </c>
      <c r="E303" s="220"/>
      <c r="F303" s="216">
        <v>-384.454</v>
      </c>
      <c r="G303" s="217"/>
      <c r="H303" s="216">
        <v>-87.317</v>
      </c>
      <c r="I303" s="217"/>
      <c r="J303" s="216">
        <v>-257.416</v>
      </c>
      <c r="K303" s="217"/>
      <c r="L303" s="216">
        <v>-156.324</v>
      </c>
      <c r="M303" s="217"/>
      <c r="N303" s="216">
        <v>-272.75</v>
      </c>
      <c r="O303" s="217"/>
      <c r="P303" s="216">
        <v>26.366</v>
      </c>
      <c r="Q303" s="217"/>
      <c r="R303" s="216">
        <v>-541.877</v>
      </c>
      <c r="S303" s="217"/>
      <c r="T303" s="216">
        <v>-104.629</v>
      </c>
      <c r="U303" s="217"/>
      <c r="V303" s="214">
        <v>-404.275</v>
      </c>
      <c r="W303" s="215"/>
      <c r="X303" s="216">
        <v>418.486</v>
      </c>
      <c r="Y303" s="217"/>
      <c r="Z303" s="216">
        <v>647.817</v>
      </c>
      <c r="AA303" s="217"/>
      <c r="AB303" s="216">
        <v>-186.935</v>
      </c>
      <c r="AC303" s="217"/>
      <c r="AD303" s="216">
        <v>-26.13</v>
      </c>
      <c r="AE303" s="217"/>
      <c r="AF303" s="216">
        <v>1784.285</v>
      </c>
      <c r="AG303" s="217"/>
      <c r="AH303" s="216">
        <v>337.171</v>
      </c>
      <c r="AI303" s="217"/>
      <c r="AJ303" s="122">
        <v>289.717</v>
      </c>
      <c r="AK303" s="123"/>
      <c r="AL303" s="142">
        <v>381.717</v>
      </c>
      <c r="AM303" s="123"/>
      <c r="AP303" s="21"/>
      <c r="AQ303" s="21"/>
      <c r="AR303" s="21"/>
      <c r="AS303" s="21"/>
    </row>
    <row r="304" spans="1:45" ht="25.5" hidden="1">
      <c r="A304" s="11" t="s">
        <v>11</v>
      </c>
      <c r="B304" s="46" t="s">
        <v>425</v>
      </c>
      <c r="C304" s="63" t="s">
        <v>4</v>
      </c>
      <c r="D304" s="216">
        <v>77.365</v>
      </c>
      <c r="E304" s="220"/>
      <c r="F304" s="216">
        <v>263.489</v>
      </c>
      <c r="G304" s="217"/>
      <c r="H304" s="216">
        <v>92.302</v>
      </c>
      <c r="I304" s="217"/>
      <c r="J304" s="216">
        <v>99.97</v>
      </c>
      <c r="K304" s="217"/>
      <c r="L304" s="216">
        <v>113.746</v>
      </c>
      <c r="M304" s="217"/>
      <c r="N304" s="216">
        <v>241.565</v>
      </c>
      <c r="O304" s="217"/>
      <c r="P304" s="216">
        <v>79.557</v>
      </c>
      <c r="Q304" s="217"/>
      <c r="R304" s="216">
        <v>136.522</v>
      </c>
      <c r="S304" s="217"/>
      <c r="T304" s="216">
        <v>125.088</v>
      </c>
      <c r="U304" s="217"/>
      <c r="V304" s="214">
        <v>93.333</v>
      </c>
      <c r="W304" s="215"/>
      <c r="X304" s="216">
        <v>290.103</v>
      </c>
      <c r="Y304" s="217"/>
      <c r="Z304" s="216">
        <v>464.135</v>
      </c>
      <c r="AA304" s="217"/>
      <c r="AB304" s="216">
        <v>445.588</v>
      </c>
      <c r="AC304" s="217"/>
      <c r="AD304" s="216">
        <v>204.257</v>
      </c>
      <c r="AE304" s="217"/>
      <c r="AF304" s="216">
        <v>592.067</v>
      </c>
      <c r="AG304" s="217"/>
      <c r="AH304" s="216">
        <v>306.452</v>
      </c>
      <c r="AI304" s="217"/>
      <c r="AJ304" s="122">
        <v>290.439</v>
      </c>
      <c r="AK304" s="123"/>
      <c r="AL304" s="142">
        <v>301.761</v>
      </c>
      <c r="AM304" s="123"/>
      <c r="AP304" s="21"/>
      <c r="AQ304" s="21"/>
      <c r="AR304" s="21"/>
      <c r="AS304" s="21"/>
    </row>
    <row r="305" spans="1:41" ht="12.75" hidden="1">
      <c r="A305" s="48" t="s">
        <v>12</v>
      </c>
      <c r="B305" s="49" t="s">
        <v>32</v>
      </c>
      <c r="C305" s="22" t="s">
        <v>4</v>
      </c>
      <c r="D305" s="175">
        <f>SUM(D303:D304)</f>
        <v>-316.906</v>
      </c>
      <c r="E305" s="36"/>
      <c r="F305" s="175">
        <f aca="true" t="shared" si="14" ref="F305:V305">SUM(F303:F304)</f>
        <v>-120.96500000000003</v>
      </c>
      <c r="G305" s="176"/>
      <c r="H305" s="175">
        <f t="shared" si="14"/>
        <v>4.985000000000014</v>
      </c>
      <c r="I305" s="176"/>
      <c r="J305" s="175">
        <f t="shared" si="14"/>
        <v>-157.446</v>
      </c>
      <c r="K305" s="176"/>
      <c r="L305" s="175">
        <f t="shared" si="14"/>
        <v>-42.57800000000002</v>
      </c>
      <c r="M305" s="176"/>
      <c r="N305" s="175">
        <f t="shared" si="14"/>
        <v>-31.185000000000002</v>
      </c>
      <c r="O305" s="176"/>
      <c r="P305" s="175">
        <f t="shared" si="14"/>
        <v>105.923</v>
      </c>
      <c r="Q305" s="176"/>
      <c r="R305" s="175">
        <f t="shared" si="14"/>
        <v>-405.35499999999996</v>
      </c>
      <c r="S305" s="176"/>
      <c r="T305" s="175">
        <f t="shared" si="14"/>
        <v>20.45899999999999</v>
      </c>
      <c r="U305" s="176"/>
      <c r="V305" s="175">
        <f t="shared" si="14"/>
        <v>-310.942</v>
      </c>
      <c r="W305" s="176"/>
      <c r="X305" s="175">
        <f aca="true" t="shared" si="15" ref="X305:AL305">SUM(X303:X304)</f>
        <v>708.5889999999999</v>
      </c>
      <c r="Y305" s="176"/>
      <c r="Z305" s="175">
        <f t="shared" si="15"/>
        <v>1111.952</v>
      </c>
      <c r="AA305" s="176"/>
      <c r="AB305" s="175">
        <f t="shared" si="15"/>
        <v>258.653</v>
      </c>
      <c r="AC305" s="176"/>
      <c r="AD305" s="175">
        <f t="shared" si="15"/>
        <v>178.127</v>
      </c>
      <c r="AE305" s="176"/>
      <c r="AF305" s="175">
        <f t="shared" si="15"/>
        <v>2376.352</v>
      </c>
      <c r="AG305" s="176"/>
      <c r="AH305" s="175">
        <f t="shared" si="15"/>
        <v>643.623</v>
      </c>
      <c r="AI305" s="176"/>
      <c r="AJ305" s="102">
        <f t="shared" si="15"/>
        <v>580.156</v>
      </c>
      <c r="AK305" s="103"/>
      <c r="AL305" s="222">
        <f t="shared" si="15"/>
        <v>683.4780000000001</v>
      </c>
      <c r="AM305" s="103"/>
      <c r="AN305" s="13"/>
      <c r="AO305" s="13"/>
    </row>
    <row r="306" spans="1:41" ht="12.75" hidden="1">
      <c r="A306" s="48"/>
      <c r="B306" s="49" t="s">
        <v>432</v>
      </c>
      <c r="C306" s="22"/>
      <c r="D306" s="175" t="s">
        <v>434</v>
      </c>
      <c r="E306" s="36"/>
      <c r="F306" s="175" t="s">
        <v>435</v>
      </c>
      <c r="G306" s="176"/>
      <c r="H306" s="175" t="s">
        <v>436</v>
      </c>
      <c r="I306" s="176"/>
      <c r="J306" s="175" t="s">
        <v>437</v>
      </c>
      <c r="K306" s="176"/>
      <c r="L306" s="175" t="s">
        <v>438</v>
      </c>
      <c r="M306" s="176"/>
      <c r="N306" s="175" t="s">
        <v>439</v>
      </c>
      <c r="O306" s="176"/>
      <c r="P306" s="175" t="s">
        <v>440</v>
      </c>
      <c r="Q306" s="176"/>
      <c r="R306" s="175" t="s">
        <v>441</v>
      </c>
      <c r="S306" s="176"/>
      <c r="T306" s="175" t="s">
        <v>442</v>
      </c>
      <c r="U306" s="176"/>
      <c r="V306" s="175" t="s">
        <v>315</v>
      </c>
      <c r="W306" s="176"/>
      <c r="X306" s="175" t="s">
        <v>443</v>
      </c>
      <c r="Y306" s="176"/>
      <c r="Z306" s="175" t="s">
        <v>444</v>
      </c>
      <c r="AA306" s="176"/>
      <c r="AB306" s="175" t="s">
        <v>445</v>
      </c>
      <c r="AC306" s="176"/>
      <c r="AD306" s="175" t="s">
        <v>446</v>
      </c>
      <c r="AE306" s="176"/>
      <c r="AF306" s="175" t="s">
        <v>447</v>
      </c>
      <c r="AG306" s="176"/>
      <c r="AH306" s="175" t="s">
        <v>448</v>
      </c>
      <c r="AI306" s="176"/>
      <c r="AJ306" s="102">
        <v>32.271</v>
      </c>
      <c r="AK306" s="103"/>
      <c r="AL306" s="222">
        <v>33.529</v>
      </c>
      <c r="AM306" s="103"/>
      <c r="AN306" s="30"/>
      <c r="AO306" s="13"/>
    </row>
    <row r="307" spans="1:41" ht="12.75" hidden="1">
      <c r="A307" s="48"/>
      <c r="B307" s="49" t="s">
        <v>201</v>
      </c>
      <c r="C307" s="22"/>
      <c r="D307" s="175"/>
      <c r="E307" s="36"/>
      <c r="F307" s="175"/>
      <c r="G307" s="176"/>
      <c r="H307" s="175"/>
      <c r="I307" s="176"/>
      <c r="J307" s="175"/>
      <c r="K307" s="176"/>
      <c r="L307" s="175"/>
      <c r="M307" s="176"/>
      <c r="N307" s="175"/>
      <c r="O307" s="176"/>
      <c r="P307" s="175"/>
      <c r="Q307" s="176"/>
      <c r="R307" s="175"/>
      <c r="S307" s="176"/>
      <c r="T307" s="175"/>
      <c r="U307" s="176"/>
      <c r="V307" s="175"/>
      <c r="W307" s="176"/>
      <c r="X307" s="175"/>
      <c r="Y307" s="176"/>
      <c r="Z307" s="175"/>
      <c r="AA307" s="176"/>
      <c r="AB307" s="175"/>
      <c r="AC307" s="176"/>
      <c r="AD307" s="175"/>
      <c r="AE307" s="176"/>
      <c r="AF307" s="175"/>
      <c r="AG307" s="176"/>
      <c r="AH307" s="175"/>
      <c r="AI307" s="176"/>
      <c r="AJ307" s="102"/>
      <c r="AK307" s="103"/>
      <c r="AL307" s="222"/>
      <c r="AM307" s="103"/>
      <c r="AN307" s="19"/>
      <c r="AO307" s="13"/>
    </row>
    <row r="308" spans="1:39" ht="12.75" hidden="1">
      <c r="A308" s="50"/>
      <c r="B308" s="47" t="s">
        <v>1</v>
      </c>
      <c r="C308" s="64"/>
      <c r="D308" s="214"/>
      <c r="E308" s="219"/>
      <c r="F308" s="214"/>
      <c r="G308" s="215"/>
      <c r="H308" s="214"/>
      <c r="I308" s="215"/>
      <c r="J308" s="214"/>
      <c r="K308" s="215"/>
      <c r="L308" s="214"/>
      <c r="M308" s="215"/>
      <c r="N308" s="214"/>
      <c r="O308" s="215"/>
      <c r="P308" s="216"/>
      <c r="Q308" s="217"/>
      <c r="R308" s="214"/>
      <c r="S308" s="215"/>
      <c r="T308" s="214"/>
      <c r="U308" s="215"/>
      <c r="V308" s="214"/>
      <c r="W308" s="215"/>
      <c r="X308" s="214"/>
      <c r="Y308" s="215"/>
      <c r="Z308" s="214"/>
      <c r="AA308" s="215"/>
      <c r="AB308" s="214"/>
      <c r="AC308" s="215"/>
      <c r="AD308" s="214"/>
      <c r="AE308" s="215"/>
      <c r="AF308" s="214"/>
      <c r="AG308" s="215"/>
      <c r="AH308" s="216"/>
      <c r="AI308" s="217"/>
      <c r="AJ308" s="94"/>
      <c r="AK308" s="97"/>
      <c r="AL308" s="182"/>
      <c r="AM308" s="97"/>
    </row>
    <row r="309" spans="1:39" ht="12.75" hidden="1">
      <c r="A309" s="38" t="s">
        <v>27</v>
      </c>
      <c r="B309" s="1" t="s">
        <v>146</v>
      </c>
      <c r="C309" s="65" t="s">
        <v>147</v>
      </c>
      <c r="D309" s="175" t="s">
        <v>241</v>
      </c>
      <c r="E309" s="36">
        <v>0</v>
      </c>
      <c r="F309" s="175" t="s">
        <v>241</v>
      </c>
      <c r="G309" s="176">
        <v>0</v>
      </c>
      <c r="H309" s="175">
        <v>15</v>
      </c>
      <c r="I309" s="176">
        <v>64</v>
      </c>
      <c r="J309" s="175" t="s">
        <v>241</v>
      </c>
      <c r="K309" s="176">
        <v>0</v>
      </c>
      <c r="L309" s="175" t="s">
        <v>241</v>
      </c>
      <c r="M309" s="176">
        <v>0</v>
      </c>
      <c r="N309" s="175" t="s">
        <v>241</v>
      </c>
      <c r="O309" s="176">
        <v>0</v>
      </c>
      <c r="P309" s="175" t="s">
        <v>241</v>
      </c>
      <c r="Q309" s="176">
        <v>0</v>
      </c>
      <c r="R309" s="175" t="s">
        <v>241</v>
      </c>
      <c r="S309" s="176">
        <v>0</v>
      </c>
      <c r="T309" s="175" t="s">
        <v>241</v>
      </c>
      <c r="U309" s="176">
        <v>0</v>
      </c>
      <c r="V309" s="175" t="s">
        <v>241</v>
      </c>
      <c r="W309" s="176">
        <v>0</v>
      </c>
      <c r="X309" s="175" t="s">
        <v>241</v>
      </c>
      <c r="Y309" s="176">
        <v>0</v>
      </c>
      <c r="Z309" s="175"/>
      <c r="AA309" s="176">
        <v>0</v>
      </c>
      <c r="AB309" s="175">
        <v>40</v>
      </c>
      <c r="AC309" s="176">
        <v>0</v>
      </c>
      <c r="AD309" s="175"/>
      <c r="AE309" s="176">
        <v>0</v>
      </c>
      <c r="AF309" s="175">
        <v>10</v>
      </c>
      <c r="AG309" s="176">
        <v>0</v>
      </c>
      <c r="AH309" s="175" t="s">
        <v>241</v>
      </c>
      <c r="AI309" s="176">
        <v>0</v>
      </c>
      <c r="AJ309" s="100">
        <v>0</v>
      </c>
      <c r="AK309" s="101">
        <v>0</v>
      </c>
      <c r="AL309" s="184">
        <v>0</v>
      </c>
      <c r="AM309" s="101">
        <v>0</v>
      </c>
    </row>
    <row r="310" spans="1:41" ht="12.75" hidden="1">
      <c r="A310" s="39"/>
      <c r="B310" s="2"/>
      <c r="C310" s="66" t="s">
        <v>148</v>
      </c>
      <c r="D310" s="175" t="s">
        <v>241</v>
      </c>
      <c r="E310" s="36">
        <v>0</v>
      </c>
      <c r="F310" s="175" t="s">
        <v>241</v>
      </c>
      <c r="G310" s="176">
        <v>0</v>
      </c>
      <c r="H310" s="175" t="s">
        <v>248</v>
      </c>
      <c r="I310" s="176">
        <v>9.069</v>
      </c>
      <c r="J310" s="175" t="s">
        <v>241</v>
      </c>
      <c r="K310" s="176">
        <v>0</v>
      </c>
      <c r="L310" s="175" t="s">
        <v>241</v>
      </c>
      <c r="M310" s="176">
        <v>0</v>
      </c>
      <c r="N310" s="175" t="s">
        <v>241</v>
      </c>
      <c r="O310" s="176">
        <v>0</v>
      </c>
      <c r="P310" s="175" t="s">
        <v>241</v>
      </c>
      <c r="Q310" s="176">
        <v>0</v>
      </c>
      <c r="R310" s="175" t="s">
        <v>241</v>
      </c>
      <c r="S310" s="176">
        <v>0</v>
      </c>
      <c r="T310" s="175" t="s">
        <v>241</v>
      </c>
      <c r="U310" s="176">
        <v>0</v>
      </c>
      <c r="V310" s="175" t="s">
        <v>241</v>
      </c>
      <c r="W310" s="176">
        <v>0</v>
      </c>
      <c r="X310" s="175" t="s">
        <v>241</v>
      </c>
      <c r="Y310" s="176">
        <v>0</v>
      </c>
      <c r="Z310" s="175"/>
      <c r="AA310" s="176">
        <v>0</v>
      </c>
      <c r="AB310" s="175" t="s">
        <v>245</v>
      </c>
      <c r="AC310" s="176">
        <v>0</v>
      </c>
      <c r="AD310" s="175"/>
      <c r="AE310" s="176">
        <v>0</v>
      </c>
      <c r="AF310" s="175" t="s">
        <v>247</v>
      </c>
      <c r="AG310" s="176">
        <v>0</v>
      </c>
      <c r="AH310" s="175" t="s">
        <v>241</v>
      </c>
      <c r="AI310" s="176">
        <v>0</v>
      </c>
      <c r="AJ310" s="100">
        <v>0</v>
      </c>
      <c r="AK310" s="101">
        <v>0</v>
      </c>
      <c r="AL310" s="184">
        <v>0</v>
      </c>
      <c r="AM310" s="101">
        <v>0</v>
      </c>
      <c r="AN310" s="13"/>
      <c r="AO310" s="13"/>
    </row>
    <row r="311" spans="1:39" ht="12.75" hidden="1">
      <c r="A311" s="38" t="s">
        <v>8</v>
      </c>
      <c r="B311" s="1" t="s">
        <v>211</v>
      </c>
      <c r="C311" s="65" t="s">
        <v>210</v>
      </c>
      <c r="D311" s="175" t="s">
        <v>241</v>
      </c>
      <c r="E311" s="36">
        <v>0</v>
      </c>
      <c r="F311" s="175" t="s">
        <v>241</v>
      </c>
      <c r="G311" s="176">
        <v>0</v>
      </c>
      <c r="H311" s="175" t="s">
        <v>241</v>
      </c>
      <c r="I311" s="176">
        <v>0</v>
      </c>
      <c r="J311" s="175" t="s">
        <v>241</v>
      </c>
      <c r="K311" s="176">
        <v>0</v>
      </c>
      <c r="L311" s="175" t="s">
        <v>241</v>
      </c>
      <c r="M311" s="176">
        <v>0</v>
      </c>
      <c r="N311" s="175" t="s">
        <v>241</v>
      </c>
      <c r="O311" s="176">
        <v>0</v>
      </c>
      <c r="P311" s="175" t="s">
        <v>241</v>
      </c>
      <c r="Q311" s="176">
        <v>0</v>
      </c>
      <c r="R311" s="175" t="s">
        <v>241</v>
      </c>
      <c r="S311" s="176">
        <v>0</v>
      </c>
      <c r="T311" s="175" t="s">
        <v>241</v>
      </c>
      <c r="U311" s="176">
        <v>0</v>
      </c>
      <c r="V311" s="175" t="s">
        <v>241</v>
      </c>
      <c r="W311" s="176">
        <v>0</v>
      </c>
      <c r="X311" s="175" t="s">
        <v>241</v>
      </c>
      <c r="Y311" s="176">
        <v>0</v>
      </c>
      <c r="Z311" s="175">
        <v>10</v>
      </c>
      <c r="AA311" s="176">
        <v>12</v>
      </c>
      <c r="AB311" s="175" t="s">
        <v>241</v>
      </c>
      <c r="AC311" s="176">
        <v>103</v>
      </c>
      <c r="AD311" s="175">
        <v>10</v>
      </c>
      <c r="AE311" s="176">
        <v>134</v>
      </c>
      <c r="AF311" s="175" t="s">
        <v>241</v>
      </c>
      <c r="AG311" s="176">
        <v>0</v>
      </c>
      <c r="AH311" s="175" t="s">
        <v>185</v>
      </c>
      <c r="AI311" s="176" t="s">
        <v>241</v>
      </c>
      <c r="AJ311" s="100">
        <v>20</v>
      </c>
      <c r="AK311" s="101">
        <v>0</v>
      </c>
      <c r="AL311" s="184">
        <v>20</v>
      </c>
      <c r="AM311" s="101">
        <v>0</v>
      </c>
    </row>
    <row r="312" spans="1:39" ht="12.75" hidden="1">
      <c r="A312" s="39"/>
      <c r="B312" s="2"/>
      <c r="C312" s="66" t="s">
        <v>148</v>
      </c>
      <c r="D312" s="175" t="s">
        <v>241</v>
      </c>
      <c r="E312" s="36">
        <v>0</v>
      </c>
      <c r="F312" s="175" t="s">
        <v>241</v>
      </c>
      <c r="G312" s="176">
        <v>0</v>
      </c>
      <c r="H312" s="175" t="s">
        <v>241</v>
      </c>
      <c r="I312" s="176">
        <v>0</v>
      </c>
      <c r="J312" s="175" t="s">
        <v>241</v>
      </c>
      <c r="K312" s="176">
        <v>0</v>
      </c>
      <c r="L312" s="175" t="s">
        <v>241</v>
      </c>
      <c r="M312" s="176">
        <v>0</v>
      </c>
      <c r="N312" s="175" t="s">
        <v>241</v>
      </c>
      <c r="O312" s="176">
        <v>0</v>
      </c>
      <c r="P312" s="175" t="s">
        <v>241</v>
      </c>
      <c r="Q312" s="176">
        <v>0</v>
      </c>
      <c r="R312" s="175" t="s">
        <v>241</v>
      </c>
      <c r="S312" s="176">
        <v>0</v>
      </c>
      <c r="T312" s="175" t="s">
        <v>241</v>
      </c>
      <c r="U312" s="176">
        <v>0</v>
      </c>
      <c r="V312" s="175" t="s">
        <v>241</v>
      </c>
      <c r="W312" s="176">
        <v>0</v>
      </c>
      <c r="X312" s="175" t="s">
        <v>241</v>
      </c>
      <c r="Y312" s="176">
        <v>0</v>
      </c>
      <c r="Z312" s="175" t="s">
        <v>244</v>
      </c>
      <c r="AA312" s="176">
        <v>3.318</v>
      </c>
      <c r="AB312" s="175" t="s">
        <v>241</v>
      </c>
      <c r="AC312" s="176">
        <v>53.483999999999995</v>
      </c>
      <c r="AD312" s="175" t="s">
        <v>230</v>
      </c>
      <c r="AE312" s="176">
        <v>43.208</v>
      </c>
      <c r="AF312" s="175" t="s">
        <v>241</v>
      </c>
      <c r="AG312" s="176">
        <v>0</v>
      </c>
      <c r="AH312" s="175" t="s">
        <v>324</v>
      </c>
      <c r="AI312" s="176" t="s">
        <v>241</v>
      </c>
      <c r="AJ312" s="175" t="s">
        <v>324</v>
      </c>
      <c r="AK312" s="176">
        <v>0</v>
      </c>
      <c r="AL312" s="178" t="s">
        <v>324</v>
      </c>
      <c r="AM312" s="176">
        <v>0</v>
      </c>
    </row>
    <row r="313" spans="1:39" ht="12.75" hidden="1">
      <c r="A313" s="38" t="s">
        <v>9</v>
      </c>
      <c r="B313" s="1" t="s">
        <v>150</v>
      </c>
      <c r="C313" s="65" t="s">
        <v>152</v>
      </c>
      <c r="D313" s="175" t="s">
        <v>241</v>
      </c>
      <c r="E313" s="36">
        <v>0</v>
      </c>
      <c r="F313" s="175" t="s">
        <v>241</v>
      </c>
      <c r="G313" s="176">
        <v>0</v>
      </c>
      <c r="H313" s="175" t="s">
        <v>241</v>
      </c>
      <c r="I313" s="176">
        <v>0</v>
      </c>
      <c r="J313" s="175" t="s">
        <v>241</v>
      </c>
      <c r="K313" s="176">
        <v>0</v>
      </c>
      <c r="L313" s="175" t="s">
        <v>241</v>
      </c>
      <c r="M313" s="176">
        <v>0</v>
      </c>
      <c r="N313" s="175" t="s">
        <v>241</v>
      </c>
      <c r="O313" s="176">
        <v>0</v>
      </c>
      <c r="P313" s="175" t="s">
        <v>241</v>
      </c>
      <c r="Q313" s="176">
        <v>0</v>
      </c>
      <c r="R313" s="175" t="s">
        <v>241</v>
      </c>
      <c r="S313" s="176">
        <v>0</v>
      </c>
      <c r="T313" s="175" t="s">
        <v>241</v>
      </c>
      <c r="U313" s="176">
        <v>0</v>
      </c>
      <c r="V313" s="175" t="s">
        <v>241</v>
      </c>
      <c r="W313" s="176">
        <v>0</v>
      </c>
      <c r="X313" s="175" t="s">
        <v>241</v>
      </c>
      <c r="Y313" s="176">
        <v>0</v>
      </c>
      <c r="Z313" s="175" t="s">
        <v>241</v>
      </c>
      <c r="AA313" s="176">
        <v>0</v>
      </c>
      <c r="AB313" s="175" t="s">
        <v>241</v>
      </c>
      <c r="AC313" s="176">
        <v>0</v>
      </c>
      <c r="AD313" s="175" t="s">
        <v>241</v>
      </c>
      <c r="AE313" s="176">
        <v>0</v>
      </c>
      <c r="AF313" s="175" t="s">
        <v>241</v>
      </c>
      <c r="AG313" s="176">
        <v>0</v>
      </c>
      <c r="AH313" s="175" t="s">
        <v>241</v>
      </c>
      <c r="AI313" s="176">
        <v>0</v>
      </c>
      <c r="AJ313" s="100">
        <v>0</v>
      </c>
      <c r="AK313" s="101">
        <v>0</v>
      </c>
      <c r="AL313" s="184">
        <v>0</v>
      </c>
      <c r="AM313" s="101">
        <v>0</v>
      </c>
    </row>
    <row r="314" spans="1:39" ht="12.75" hidden="1">
      <c r="A314" s="39"/>
      <c r="B314" s="2" t="s">
        <v>151</v>
      </c>
      <c r="C314" s="66" t="s">
        <v>148</v>
      </c>
      <c r="D314" s="175" t="s">
        <v>241</v>
      </c>
      <c r="E314" s="36">
        <v>0</v>
      </c>
      <c r="F314" s="175" t="s">
        <v>241</v>
      </c>
      <c r="G314" s="176">
        <v>0</v>
      </c>
      <c r="H314" s="175" t="s">
        <v>241</v>
      </c>
      <c r="I314" s="176">
        <v>0</v>
      </c>
      <c r="J314" s="175" t="s">
        <v>241</v>
      </c>
      <c r="K314" s="176">
        <v>0</v>
      </c>
      <c r="L314" s="175" t="s">
        <v>241</v>
      </c>
      <c r="M314" s="176">
        <v>0</v>
      </c>
      <c r="N314" s="175" t="s">
        <v>241</v>
      </c>
      <c r="O314" s="176">
        <v>0</v>
      </c>
      <c r="P314" s="175" t="s">
        <v>241</v>
      </c>
      <c r="Q314" s="176">
        <v>0</v>
      </c>
      <c r="R314" s="175" t="s">
        <v>241</v>
      </c>
      <c r="S314" s="176">
        <v>0</v>
      </c>
      <c r="T314" s="175" t="s">
        <v>241</v>
      </c>
      <c r="U314" s="176">
        <v>0</v>
      </c>
      <c r="V314" s="175" t="s">
        <v>241</v>
      </c>
      <c r="W314" s="176">
        <v>0</v>
      </c>
      <c r="X314" s="175" t="s">
        <v>241</v>
      </c>
      <c r="Y314" s="176">
        <v>0</v>
      </c>
      <c r="Z314" s="175" t="s">
        <v>241</v>
      </c>
      <c r="AA314" s="176">
        <v>0</v>
      </c>
      <c r="AB314" s="175" t="s">
        <v>241</v>
      </c>
      <c r="AC314" s="176">
        <v>0</v>
      </c>
      <c r="AD314" s="175" t="s">
        <v>241</v>
      </c>
      <c r="AE314" s="176">
        <v>0</v>
      </c>
      <c r="AF314" s="175" t="s">
        <v>241</v>
      </c>
      <c r="AG314" s="176">
        <v>0</v>
      </c>
      <c r="AH314" s="175" t="s">
        <v>241</v>
      </c>
      <c r="AI314" s="176">
        <v>0</v>
      </c>
      <c r="AJ314" s="100">
        <v>0</v>
      </c>
      <c r="AK314" s="101">
        <v>0</v>
      </c>
      <c r="AL314" s="184">
        <v>0</v>
      </c>
      <c r="AM314" s="101">
        <v>0</v>
      </c>
    </row>
    <row r="315" spans="1:39" ht="12.75" hidden="1">
      <c r="A315" s="38" t="s">
        <v>153</v>
      </c>
      <c r="B315" s="1" t="s">
        <v>154</v>
      </c>
      <c r="C315" s="65" t="s">
        <v>155</v>
      </c>
      <c r="D315" s="175" t="s">
        <v>241</v>
      </c>
      <c r="E315" s="36">
        <v>0</v>
      </c>
      <c r="F315" s="175" t="s">
        <v>241</v>
      </c>
      <c r="G315" s="176">
        <v>0</v>
      </c>
      <c r="H315" s="175" t="s">
        <v>241</v>
      </c>
      <c r="I315" s="176">
        <v>0</v>
      </c>
      <c r="J315" s="175" t="s">
        <v>241</v>
      </c>
      <c r="K315" s="176">
        <v>0</v>
      </c>
      <c r="L315" s="175" t="s">
        <v>241</v>
      </c>
      <c r="M315" s="176">
        <v>0</v>
      </c>
      <c r="N315" s="175" t="s">
        <v>241</v>
      </c>
      <c r="O315" s="176">
        <v>0</v>
      </c>
      <c r="P315" s="175" t="s">
        <v>241</v>
      </c>
      <c r="Q315" s="176">
        <v>0</v>
      </c>
      <c r="R315" s="175" t="s">
        <v>241</v>
      </c>
      <c r="S315" s="176">
        <v>0</v>
      </c>
      <c r="T315" s="175" t="s">
        <v>241</v>
      </c>
      <c r="U315" s="176">
        <v>0</v>
      </c>
      <c r="V315" s="175" t="s">
        <v>241</v>
      </c>
      <c r="W315" s="176">
        <v>0</v>
      </c>
      <c r="X315" s="175" t="s">
        <v>241</v>
      </c>
      <c r="Y315" s="176">
        <v>0</v>
      </c>
      <c r="Z315" s="175" t="s">
        <v>241</v>
      </c>
      <c r="AA315" s="176">
        <v>0</v>
      </c>
      <c r="AB315" s="175" t="s">
        <v>241</v>
      </c>
      <c r="AC315" s="176">
        <v>0</v>
      </c>
      <c r="AD315" s="175" t="s">
        <v>241</v>
      </c>
      <c r="AE315" s="176">
        <v>0</v>
      </c>
      <c r="AF315" s="175" t="s">
        <v>241</v>
      </c>
      <c r="AG315" s="176">
        <v>0</v>
      </c>
      <c r="AH315" s="175" t="s">
        <v>241</v>
      </c>
      <c r="AI315" s="176">
        <v>0</v>
      </c>
      <c r="AJ315" s="100">
        <v>0</v>
      </c>
      <c r="AK315" s="101">
        <v>0</v>
      </c>
      <c r="AL315" s="184">
        <v>0</v>
      </c>
      <c r="AM315" s="101">
        <v>0</v>
      </c>
    </row>
    <row r="316" spans="1:39" ht="12.75" hidden="1">
      <c r="A316" s="39"/>
      <c r="B316" s="2"/>
      <c r="C316" s="66" t="s">
        <v>148</v>
      </c>
      <c r="D316" s="175" t="s">
        <v>241</v>
      </c>
      <c r="E316" s="36">
        <v>0</v>
      </c>
      <c r="F316" s="175" t="s">
        <v>241</v>
      </c>
      <c r="G316" s="176">
        <v>0</v>
      </c>
      <c r="H316" s="175" t="s">
        <v>241</v>
      </c>
      <c r="I316" s="176">
        <v>0</v>
      </c>
      <c r="J316" s="175" t="s">
        <v>241</v>
      </c>
      <c r="K316" s="176">
        <v>0</v>
      </c>
      <c r="L316" s="175" t="s">
        <v>241</v>
      </c>
      <c r="M316" s="176">
        <v>0</v>
      </c>
      <c r="N316" s="175" t="s">
        <v>241</v>
      </c>
      <c r="O316" s="176">
        <v>0</v>
      </c>
      <c r="P316" s="175" t="s">
        <v>241</v>
      </c>
      <c r="Q316" s="176">
        <v>0</v>
      </c>
      <c r="R316" s="175" t="s">
        <v>241</v>
      </c>
      <c r="S316" s="176">
        <v>0</v>
      </c>
      <c r="T316" s="175" t="s">
        <v>241</v>
      </c>
      <c r="U316" s="176">
        <v>0</v>
      </c>
      <c r="V316" s="175" t="s">
        <v>241</v>
      </c>
      <c r="W316" s="176">
        <v>0</v>
      </c>
      <c r="X316" s="175" t="s">
        <v>241</v>
      </c>
      <c r="Y316" s="176">
        <v>0</v>
      </c>
      <c r="Z316" s="175" t="s">
        <v>241</v>
      </c>
      <c r="AA316" s="176">
        <v>0</v>
      </c>
      <c r="AB316" s="175" t="s">
        <v>241</v>
      </c>
      <c r="AC316" s="176">
        <v>0</v>
      </c>
      <c r="AD316" s="175" t="s">
        <v>241</v>
      </c>
      <c r="AE316" s="176">
        <v>0</v>
      </c>
      <c r="AF316" s="175" t="s">
        <v>241</v>
      </c>
      <c r="AG316" s="176">
        <v>0</v>
      </c>
      <c r="AH316" s="175" t="s">
        <v>241</v>
      </c>
      <c r="AI316" s="176">
        <v>0</v>
      </c>
      <c r="AJ316" s="100">
        <v>0</v>
      </c>
      <c r="AK316" s="101">
        <v>0</v>
      </c>
      <c r="AL316" s="184">
        <v>0</v>
      </c>
      <c r="AM316" s="101">
        <v>0</v>
      </c>
    </row>
    <row r="317" spans="1:39" ht="12.75" hidden="1">
      <c r="A317" s="38" t="s">
        <v>13</v>
      </c>
      <c r="B317" s="1" t="s">
        <v>156</v>
      </c>
      <c r="C317" s="65" t="s">
        <v>209</v>
      </c>
      <c r="D317" s="175" t="s">
        <v>241</v>
      </c>
      <c r="E317" s="36">
        <v>0</v>
      </c>
      <c r="F317" s="175" t="s">
        <v>241</v>
      </c>
      <c r="G317" s="176">
        <v>0</v>
      </c>
      <c r="H317" s="175" t="s">
        <v>241</v>
      </c>
      <c r="I317" s="176">
        <v>0</v>
      </c>
      <c r="J317" s="175" t="s">
        <v>241</v>
      </c>
      <c r="K317" s="176">
        <v>0</v>
      </c>
      <c r="L317" s="175" t="s">
        <v>241</v>
      </c>
      <c r="M317" s="176">
        <v>0</v>
      </c>
      <c r="N317" s="175" t="s">
        <v>241</v>
      </c>
      <c r="O317" s="176">
        <v>0</v>
      </c>
      <c r="P317" s="175" t="s">
        <v>241</v>
      </c>
      <c r="Q317" s="176">
        <v>0</v>
      </c>
      <c r="R317" s="175" t="s">
        <v>241</v>
      </c>
      <c r="S317" s="176">
        <v>0</v>
      </c>
      <c r="T317" s="175" t="s">
        <v>241</v>
      </c>
      <c r="U317" s="176">
        <v>0</v>
      </c>
      <c r="V317" s="175" t="s">
        <v>241</v>
      </c>
      <c r="W317" s="176">
        <v>0</v>
      </c>
      <c r="X317" s="175" t="s">
        <v>241</v>
      </c>
      <c r="Y317" s="176">
        <v>0</v>
      </c>
      <c r="Z317" s="175" t="s">
        <v>241</v>
      </c>
      <c r="AA317" s="176">
        <v>0</v>
      </c>
      <c r="AB317" s="175" t="s">
        <v>241</v>
      </c>
      <c r="AC317" s="176">
        <v>0</v>
      </c>
      <c r="AD317" s="175" t="s">
        <v>241</v>
      </c>
      <c r="AE317" s="176">
        <v>0</v>
      </c>
      <c r="AF317" s="175" t="s">
        <v>241</v>
      </c>
      <c r="AG317" s="176">
        <v>0</v>
      </c>
      <c r="AH317" s="175" t="s">
        <v>241</v>
      </c>
      <c r="AI317" s="176">
        <v>0</v>
      </c>
      <c r="AJ317" s="100">
        <v>0</v>
      </c>
      <c r="AK317" s="101">
        <v>0</v>
      </c>
      <c r="AL317" s="184">
        <v>0</v>
      </c>
      <c r="AM317" s="101">
        <v>0</v>
      </c>
    </row>
    <row r="318" spans="1:39" ht="12.75" hidden="1">
      <c r="A318" s="39"/>
      <c r="B318" s="2" t="s">
        <v>157</v>
      </c>
      <c r="C318" s="66" t="s">
        <v>148</v>
      </c>
      <c r="D318" s="175" t="s">
        <v>241</v>
      </c>
      <c r="E318" s="36">
        <v>0</v>
      </c>
      <c r="F318" s="175" t="s">
        <v>241</v>
      </c>
      <c r="G318" s="176">
        <v>0</v>
      </c>
      <c r="H318" s="175" t="s">
        <v>241</v>
      </c>
      <c r="I318" s="176">
        <v>0</v>
      </c>
      <c r="J318" s="175" t="s">
        <v>241</v>
      </c>
      <c r="K318" s="176">
        <v>0</v>
      </c>
      <c r="L318" s="175" t="s">
        <v>241</v>
      </c>
      <c r="M318" s="176">
        <v>0</v>
      </c>
      <c r="N318" s="175" t="s">
        <v>241</v>
      </c>
      <c r="O318" s="176">
        <v>0</v>
      </c>
      <c r="P318" s="175" t="s">
        <v>241</v>
      </c>
      <c r="Q318" s="176">
        <v>0</v>
      </c>
      <c r="R318" s="175" t="s">
        <v>241</v>
      </c>
      <c r="S318" s="176">
        <v>0</v>
      </c>
      <c r="T318" s="175" t="s">
        <v>241</v>
      </c>
      <c r="U318" s="176">
        <v>0</v>
      </c>
      <c r="V318" s="175" t="s">
        <v>241</v>
      </c>
      <c r="W318" s="176">
        <v>0</v>
      </c>
      <c r="X318" s="175" t="s">
        <v>241</v>
      </c>
      <c r="Y318" s="176">
        <v>0</v>
      </c>
      <c r="Z318" s="175" t="s">
        <v>241</v>
      </c>
      <c r="AA318" s="176">
        <v>0</v>
      </c>
      <c r="AB318" s="175" t="s">
        <v>241</v>
      </c>
      <c r="AC318" s="176">
        <v>0</v>
      </c>
      <c r="AD318" s="175" t="s">
        <v>241</v>
      </c>
      <c r="AE318" s="176">
        <v>0</v>
      </c>
      <c r="AF318" s="175" t="s">
        <v>241</v>
      </c>
      <c r="AG318" s="176">
        <v>0</v>
      </c>
      <c r="AH318" s="175" t="s">
        <v>241</v>
      </c>
      <c r="AI318" s="176">
        <v>0</v>
      </c>
      <c r="AJ318" s="100">
        <v>0</v>
      </c>
      <c r="AK318" s="101">
        <v>0</v>
      </c>
      <c r="AL318" s="184">
        <v>0</v>
      </c>
      <c r="AM318" s="101">
        <v>0</v>
      </c>
    </row>
    <row r="319" spans="1:39" ht="12.75" hidden="1">
      <c r="A319" s="38" t="s">
        <v>158</v>
      </c>
      <c r="B319" s="1" t="s">
        <v>206</v>
      </c>
      <c r="C319" s="65" t="s">
        <v>155</v>
      </c>
      <c r="D319" s="175" t="s">
        <v>241</v>
      </c>
      <c r="E319" s="36">
        <v>0</v>
      </c>
      <c r="F319" s="175" t="s">
        <v>241</v>
      </c>
      <c r="G319" s="176">
        <v>0</v>
      </c>
      <c r="H319" s="175" t="s">
        <v>241</v>
      </c>
      <c r="I319" s="176">
        <v>0</v>
      </c>
      <c r="J319" s="175" t="s">
        <v>241</v>
      </c>
      <c r="K319" s="176">
        <v>0</v>
      </c>
      <c r="L319" s="175" t="s">
        <v>241</v>
      </c>
      <c r="M319" s="176">
        <v>0</v>
      </c>
      <c r="N319" s="175" t="s">
        <v>241</v>
      </c>
      <c r="O319" s="176">
        <v>0</v>
      </c>
      <c r="P319" s="175" t="s">
        <v>241</v>
      </c>
      <c r="Q319" s="176">
        <v>0</v>
      </c>
      <c r="R319" s="175" t="s">
        <v>241</v>
      </c>
      <c r="S319" s="176">
        <v>0</v>
      </c>
      <c r="T319" s="175" t="s">
        <v>241</v>
      </c>
      <c r="U319" s="176">
        <v>0</v>
      </c>
      <c r="V319" s="175" t="s">
        <v>241</v>
      </c>
      <c r="W319" s="176">
        <v>0</v>
      </c>
      <c r="X319" s="175" t="s">
        <v>241</v>
      </c>
      <c r="Y319" s="176">
        <v>0</v>
      </c>
      <c r="Z319" s="175" t="s">
        <v>241</v>
      </c>
      <c r="AA319" s="176">
        <v>0</v>
      </c>
      <c r="AB319" s="175" t="s">
        <v>241</v>
      </c>
      <c r="AC319" s="176">
        <v>0</v>
      </c>
      <c r="AD319" s="175" t="s">
        <v>241</v>
      </c>
      <c r="AE319" s="176">
        <v>0</v>
      </c>
      <c r="AF319" s="175" t="s">
        <v>241</v>
      </c>
      <c r="AG319" s="176">
        <v>0</v>
      </c>
      <c r="AH319" s="175" t="s">
        <v>241</v>
      </c>
      <c r="AI319" s="176">
        <v>0</v>
      </c>
      <c r="AJ319" s="100">
        <v>0</v>
      </c>
      <c r="AK319" s="101">
        <v>0</v>
      </c>
      <c r="AL319" s="184">
        <v>0</v>
      </c>
      <c r="AM319" s="101">
        <v>0</v>
      </c>
    </row>
    <row r="320" spans="1:39" ht="12.75" hidden="1">
      <c r="A320" s="39"/>
      <c r="B320" s="2" t="s">
        <v>160</v>
      </c>
      <c r="C320" s="66" t="s">
        <v>148</v>
      </c>
      <c r="D320" s="175" t="s">
        <v>241</v>
      </c>
      <c r="E320" s="36">
        <v>0</v>
      </c>
      <c r="F320" s="175" t="s">
        <v>241</v>
      </c>
      <c r="G320" s="176">
        <v>0</v>
      </c>
      <c r="H320" s="175" t="s">
        <v>241</v>
      </c>
      <c r="I320" s="176">
        <v>0</v>
      </c>
      <c r="J320" s="175" t="s">
        <v>241</v>
      </c>
      <c r="K320" s="176">
        <v>0</v>
      </c>
      <c r="L320" s="175" t="s">
        <v>241</v>
      </c>
      <c r="M320" s="176">
        <v>0</v>
      </c>
      <c r="N320" s="175" t="s">
        <v>241</v>
      </c>
      <c r="O320" s="176">
        <v>0</v>
      </c>
      <c r="P320" s="175" t="s">
        <v>241</v>
      </c>
      <c r="Q320" s="176">
        <v>0</v>
      </c>
      <c r="R320" s="175" t="s">
        <v>241</v>
      </c>
      <c r="S320" s="176">
        <v>0</v>
      </c>
      <c r="T320" s="175" t="s">
        <v>241</v>
      </c>
      <c r="U320" s="176">
        <v>0</v>
      </c>
      <c r="V320" s="175" t="s">
        <v>241</v>
      </c>
      <c r="W320" s="176">
        <v>0</v>
      </c>
      <c r="X320" s="175" t="s">
        <v>241</v>
      </c>
      <c r="Y320" s="176">
        <v>0</v>
      </c>
      <c r="Z320" s="175" t="s">
        <v>241</v>
      </c>
      <c r="AA320" s="176">
        <v>0</v>
      </c>
      <c r="AB320" s="175" t="s">
        <v>241</v>
      </c>
      <c r="AC320" s="176">
        <v>0</v>
      </c>
      <c r="AD320" s="175" t="s">
        <v>241</v>
      </c>
      <c r="AE320" s="176">
        <v>0</v>
      </c>
      <c r="AF320" s="175" t="s">
        <v>241</v>
      </c>
      <c r="AG320" s="176">
        <v>0</v>
      </c>
      <c r="AH320" s="175" t="s">
        <v>241</v>
      </c>
      <c r="AI320" s="176">
        <v>0</v>
      </c>
      <c r="AJ320" s="100">
        <v>0</v>
      </c>
      <c r="AK320" s="101">
        <v>0</v>
      </c>
      <c r="AL320" s="184">
        <v>0</v>
      </c>
      <c r="AM320" s="101">
        <v>0</v>
      </c>
    </row>
    <row r="321" spans="1:39" ht="12.75" hidden="1">
      <c r="A321" s="38" t="s">
        <v>14</v>
      </c>
      <c r="B321" s="1" t="s">
        <v>161</v>
      </c>
      <c r="C321" s="65" t="s">
        <v>162</v>
      </c>
      <c r="D321" s="175" t="s">
        <v>241</v>
      </c>
      <c r="E321" s="36">
        <v>0</v>
      </c>
      <c r="F321" s="175" t="s">
        <v>241</v>
      </c>
      <c r="G321" s="176">
        <v>0</v>
      </c>
      <c r="H321" s="175" t="s">
        <v>241</v>
      </c>
      <c r="I321" s="176">
        <v>0</v>
      </c>
      <c r="J321" s="175" t="s">
        <v>241</v>
      </c>
      <c r="K321" s="176">
        <v>0</v>
      </c>
      <c r="L321" s="175" t="s">
        <v>241</v>
      </c>
      <c r="M321" s="176">
        <v>0</v>
      </c>
      <c r="N321" s="175" t="s">
        <v>241</v>
      </c>
      <c r="O321" s="176">
        <v>0</v>
      </c>
      <c r="P321" s="175" t="s">
        <v>254</v>
      </c>
      <c r="Q321" s="176">
        <v>0</v>
      </c>
      <c r="R321" s="175" t="s">
        <v>241</v>
      </c>
      <c r="S321" s="176">
        <v>0</v>
      </c>
      <c r="T321" s="175" t="s">
        <v>241</v>
      </c>
      <c r="U321" s="176">
        <v>0</v>
      </c>
      <c r="V321" s="175" t="s">
        <v>241</v>
      </c>
      <c r="W321" s="176">
        <v>0</v>
      </c>
      <c r="X321" s="175" t="s">
        <v>241</v>
      </c>
      <c r="Y321" s="176">
        <v>0</v>
      </c>
      <c r="Z321" s="175" t="s">
        <v>241</v>
      </c>
      <c r="AA321" s="176">
        <v>0</v>
      </c>
      <c r="AB321" s="175" t="s">
        <v>241</v>
      </c>
      <c r="AC321" s="176">
        <v>0</v>
      </c>
      <c r="AD321" s="175" t="s">
        <v>241</v>
      </c>
      <c r="AE321" s="176">
        <v>0</v>
      </c>
      <c r="AF321" s="175" t="s">
        <v>241</v>
      </c>
      <c r="AG321" s="176">
        <v>0</v>
      </c>
      <c r="AH321" s="175" t="s">
        <v>241</v>
      </c>
      <c r="AI321" s="176">
        <v>0</v>
      </c>
      <c r="AJ321" s="100">
        <v>0</v>
      </c>
      <c r="AK321" s="101">
        <v>0</v>
      </c>
      <c r="AL321" s="184">
        <v>0</v>
      </c>
      <c r="AM321" s="101">
        <v>0</v>
      </c>
    </row>
    <row r="322" spans="1:39" ht="12.75" hidden="1">
      <c r="A322" s="39"/>
      <c r="B322" s="2"/>
      <c r="C322" s="66" t="s">
        <v>148</v>
      </c>
      <c r="D322" s="175" t="s">
        <v>241</v>
      </c>
      <c r="E322" s="36">
        <v>0</v>
      </c>
      <c r="F322" s="175" t="s">
        <v>241</v>
      </c>
      <c r="G322" s="176">
        <v>0</v>
      </c>
      <c r="H322" s="175" t="s">
        <v>241</v>
      </c>
      <c r="I322" s="176">
        <v>0</v>
      </c>
      <c r="J322" s="175" t="s">
        <v>241</v>
      </c>
      <c r="K322" s="176">
        <v>0</v>
      </c>
      <c r="L322" s="175" t="s">
        <v>241</v>
      </c>
      <c r="M322" s="176">
        <v>0</v>
      </c>
      <c r="N322" s="175" t="s">
        <v>241</v>
      </c>
      <c r="O322" s="176">
        <v>0</v>
      </c>
      <c r="P322" s="175" t="s">
        <v>230</v>
      </c>
      <c r="Q322" s="176">
        <v>0</v>
      </c>
      <c r="R322" s="175" t="s">
        <v>241</v>
      </c>
      <c r="S322" s="176">
        <v>0</v>
      </c>
      <c r="T322" s="175" t="s">
        <v>241</v>
      </c>
      <c r="U322" s="176">
        <v>0</v>
      </c>
      <c r="V322" s="175" t="s">
        <v>241</v>
      </c>
      <c r="W322" s="176">
        <v>0</v>
      </c>
      <c r="X322" s="175" t="s">
        <v>241</v>
      </c>
      <c r="Y322" s="176">
        <v>0</v>
      </c>
      <c r="Z322" s="175" t="s">
        <v>241</v>
      </c>
      <c r="AA322" s="176">
        <v>0</v>
      </c>
      <c r="AB322" s="175" t="s">
        <v>241</v>
      </c>
      <c r="AC322" s="176">
        <v>0</v>
      </c>
      <c r="AD322" s="175" t="s">
        <v>241</v>
      </c>
      <c r="AE322" s="176">
        <v>0</v>
      </c>
      <c r="AF322" s="175" t="s">
        <v>241</v>
      </c>
      <c r="AG322" s="176">
        <v>0</v>
      </c>
      <c r="AH322" s="175" t="s">
        <v>241</v>
      </c>
      <c r="AI322" s="176">
        <v>0</v>
      </c>
      <c r="AJ322" s="100">
        <v>0</v>
      </c>
      <c r="AK322" s="101">
        <v>0</v>
      </c>
      <c r="AL322" s="184">
        <v>0</v>
      </c>
      <c r="AM322" s="101">
        <v>0</v>
      </c>
    </row>
    <row r="323" spans="1:39" ht="12.75" hidden="1">
      <c r="A323" s="38" t="s">
        <v>15</v>
      </c>
      <c r="B323" s="1" t="s">
        <v>163</v>
      </c>
      <c r="C323" s="65" t="s">
        <v>147</v>
      </c>
      <c r="D323" s="175" t="s">
        <v>241</v>
      </c>
      <c r="E323" s="36">
        <v>0</v>
      </c>
      <c r="F323" s="175" t="s">
        <v>241</v>
      </c>
      <c r="G323" s="176">
        <v>0</v>
      </c>
      <c r="H323" s="175" t="s">
        <v>241</v>
      </c>
      <c r="I323" s="176">
        <v>0</v>
      </c>
      <c r="J323" s="175" t="s">
        <v>241</v>
      </c>
      <c r="K323" s="176">
        <v>0</v>
      </c>
      <c r="L323" s="175" t="s">
        <v>241</v>
      </c>
      <c r="M323" s="176">
        <v>0</v>
      </c>
      <c r="N323" s="175" t="s">
        <v>241</v>
      </c>
      <c r="O323" s="176">
        <v>0</v>
      </c>
      <c r="P323" s="175" t="s">
        <v>241</v>
      </c>
      <c r="Q323" s="176">
        <v>0</v>
      </c>
      <c r="R323" s="175" t="s">
        <v>241</v>
      </c>
      <c r="S323" s="176">
        <v>0</v>
      </c>
      <c r="T323" s="175" t="s">
        <v>241</v>
      </c>
      <c r="U323" s="176">
        <v>0</v>
      </c>
      <c r="V323" s="175" t="s">
        <v>241</v>
      </c>
      <c r="W323" s="176">
        <v>35</v>
      </c>
      <c r="X323" s="175" t="s">
        <v>241</v>
      </c>
      <c r="Y323" s="176">
        <v>0</v>
      </c>
      <c r="Z323" s="175" t="s">
        <v>241</v>
      </c>
      <c r="AA323" s="176">
        <v>0</v>
      </c>
      <c r="AB323" s="175" t="s">
        <v>238</v>
      </c>
      <c r="AC323" s="176">
        <v>0</v>
      </c>
      <c r="AD323" s="175" t="s">
        <v>241</v>
      </c>
      <c r="AE323" s="176">
        <v>0</v>
      </c>
      <c r="AF323" s="175" t="s">
        <v>241</v>
      </c>
      <c r="AG323" s="176">
        <v>0</v>
      </c>
      <c r="AH323" s="175" t="s">
        <v>241</v>
      </c>
      <c r="AI323" s="176">
        <v>0</v>
      </c>
      <c r="AJ323" s="100">
        <v>0</v>
      </c>
      <c r="AK323" s="101">
        <v>0</v>
      </c>
      <c r="AL323" s="184">
        <v>0</v>
      </c>
      <c r="AM323" s="101">
        <v>0</v>
      </c>
    </row>
    <row r="324" spans="1:39" ht="12.75" hidden="1">
      <c r="A324" s="39"/>
      <c r="B324" s="2"/>
      <c r="C324" s="66" t="s">
        <v>148</v>
      </c>
      <c r="D324" s="175" t="s">
        <v>241</v>
      </c>
      <c r="E324" s="36">
        <v>0</v>
      </c>
      <c r="F324" s="175" t="s">
        <v>241</v>
      </c>
      <c r="G324" s="176">
        <v>0</v>
      </c>
      <c r="H324" s="175" t="s">
        <v>241</v>
      </c>
      <c r="I324" s="176">
        <v>0</v>
      </c>
      <c r="J324" s="175" t="s">
        <v>241</v>
      </c>
      <c r="K324" s="176">
        <v>0</v>
      </c>
      <c r="L324" s="175" t="s">
        <v>241</v>
      </c>
      <c r="M324" s="176">
        <v>0</v>
      </c>
      <c r="N324" s="175" t="s">
        <v>241</v>
      </c>
      <c r="O324" s="176">
        <v>0</v>
      </c>
      <c r="P324" s="175" t="s">
        <v>241</v>
      </c>
      <c r="Q324" s="176">
        <v>0</v>
      </c>
      <c r="R324" s="175" t="s">
        <v>241</v>
      </c>
      <c r="S324" s="176">
        <v>0</v>
      </c>
      <c r="T324" s="175" t="s">
        <v>241</v>
      </c>
      <c r="U324" s="176">
        <v>0</v>
      </c>
      <c r="V324" s="175" t="s">
        <v>241</v>
      </c>
      <c r="W324" s="176">
        <v>3.134</v>
      </c>
      <c r="X324" s="175" t="s">
        <v>241</v>
      </c>
      <c r="Y324" s="176">
        <v>0</v>
      </c>
      <c r="Z324" s="175" t="s">
        <v>241</v>
      </c>
      <c r="AA324" s="176">
        <v>0</v>
      </c>
      <c r="AB324" s="175" t="s">
        <v>273</v>
      </c>
      <c r="AC324" s="176">
        <v>0</v>
      </c>
      <c r="AD324" s="175" t="s">
        <v>241</v>
      </c>
      <c r="AE324" s="176">
        <v>0</v>
      </c>
      <c r="AF324" s="175" t="s">
        <v>241</v>
      </c>
      <c r="AG324" s="176">
        <v>0</v>
      </c>
      <c r="AH324" s="175" t="s">
        <v>241</v>
      </c>
      <c r="AI324" s="176">
        <v>0</v>
      </c>
      <c r="AJ324" s="100">
        <v>0</v>
      </c>
      <c r="AK324" s="101">
        <v>0</v>
      </c>
      <c r="AL324" s="184">
        <v>0</v>
      </c>
      <c r="AM324" s="101">
        <v>0</v>
      </c>
    </row>
    <row r="325" spans="1:39" ht="12.75" hidden="1">
      <c r="A325" s="38" t="s">
        <v>16</v>
      </c>
      <c r="B325" s="1" t="s">
        <v>164</v>
      </c>
      <c r="C325" s="65" t="s">
        <v>147</v>
      </c>
      <c r="D325" s="175" t="s">
        <v>241</v>
      </c>
      <c r="E325" s="36">
        <v>0</v>
      </c>
      <c r="F325" s="175" t="s">
        <v>241</v>
      </c>
      <c r="G325" s="176">
        <v>0</v>
      </c>
      <c r="H325" s="175" t="s">
        <v>241</v>
      </c>
      <c r="I325" s="176">
        <v>0</v>
      </c>
      <c r="J325" s="175" t="s">
        <v>241</v>
      </c>
      <c r="K325" s="176">
        <v>0</v>
      </c>
      <c r="L325" s="175" t="s">
        <v>241</v>
      </c>
      <c r="M325" s="176">
        <v>0</v>
      </c>
      <c r="N325" s="175" t="s">
        <v>241</v>
      </c>
      <c r="O325" s="176">
        <v>0</v>
      </c>
      <c r="P325" s="175" t="s">
        <v>241</v>
      </c>
      <c r="Q325" s="176">
        <v>0</v>
      </c>
      <c r="R325" s="175" t="s">
        <v>241</v>
      </c>
      <c r="S325" s="176">
        <v>0</v>
      </c>
      <c r="T325" s="175" t="s">
        <v>241</v>
      </c>
      <c r="U325" s="176">
        <v>0</v>
      </c>
      <c r="V325" s="175" t="s">
        <v>241</v>
      </c>
      <c r="W325" s="176">
        <v>0</v>
      </c>
      <c r="X325" s="175" t="s">
        <v>241</v>
      </c>
      <c r="Y325" s="176">
        <v>1</v>
      </c>
      <c r="Z325" s="175" t="s">
        <v>241</v>
      </c>
      <c r="AA325" s="176">
        <v>0</v>
      </c>
      <c r="AB325" s="175" t="s">
        <v>241</v>
      </c>
      <c r="AC325" s="176">
        <v>0</v>
      </c>
      <c r="AD325" s="175" t="s">
        <v>241</v>
      </c>
      <c r="AE325" s="176">
        <v>0</v>
      </c>
      <c r="AF325" s="175" t="s">
        <v>241</v>
      </c>
      <c r="AG325" s="176">
        <v>0</v>
      </c>
      <c r="AH325" s="175" t="s">
        <v>241</v>
      </c>
      <c r="AI325" s="176">
        <v>0</v>
      </c>
      <c r="AJ325" s="100">
        <v>0</v>
      </c>
      <c r="AK325" s="101">
        <v>0</v>
      </c>
      <c r="AL325" s="184">
        <v>0</v>
      </c>
      <c r="AM325" s="101">
        <v>0</v>
      </c>
    </row>
    <row r="326" spans="1:39" ht="12.75" hidden="1">
      <c r="A326" s="39"/>
      <c r="B326" s="2"/>
      <c r="C326" s="66" t="s">
        <v>148</v>
      </c>
      <c r="D326" s="175" t="s">
        <v>241</v>
      </c>
      <c r="E326" s="36">
        <v>0</v>
      </c>
      <c r="F326" s="175" t="s">
        <v>241</v>
      </c>
      <c r="G326" s="176">
        <v>0</v>
      </c>
      <c r="H326" s="175" t="s">
        <v>241</v>
      </c>
      <c r="I326" s="176">
        <v>0</v>
      </c>
      <c r="J326" s="175" t="s">
        <v>241</v>
      </c>
      <c r="K326" s="176">
        <v>0</v>
      </c>
      <c r="L326" s="175" t="s">
        <v>241</v>
      </c>
      <c r="M326" s="176">
        <v>0</v>
      </c>
      <c r="N326" s="175" t="s">
        <v>241</v>
      </c>
      <c r="O326" s="176">
        <v>0</v>
      </c>
      <c r="P326" s="175" t="s">
        <v>241</v>
      </c>
      <c r="Q326" s="176">
        <v>0</v>
      </c>
      <c r="R326" s="175" t="s">
        <v>241</v>
      </c>
      <c r="S326" s="176">
        <v>0</v>
      </c>
      <c r="T326" s="175" t="s">
        <v>241</v>
      </c>
      <c r="U326" s="176">
        <v>0</v>
      </c>
      <c r="V326" s="175" t="s">
        <v>241</v>
      </c>
      <c r="W326" s="176">
        <v>0</v>
      </c>
      <c r="X326" s="175" t="s">
        <v>241</v>
      </c>
      <c r="Y326" s="176">
        <v>0.123</v>
      </c>
      <c r="Z326" s="175" t="s">
        <v>241</v>
      </c>
      <c r="AA326" s="176">
        <v>0</v>
      </c>
      <c r="AB326" s="175" t="s">
        <v>241</v>
      </c>
      <c r="AC326" s="176">
        <v>0</v>
      </c>
      <c r="AD326" s="175" t="s">
        <v>241</v>
      </c>
      <c r="AE326" s="176">
        <v>0</v>
      </c>
      <c r="AF326" s="175" t="s">
        <v>241</v>
      </c>
      <c r="AG326" s="176">
        <v>0</v>
      </c>
      <c r="AH326" s="175" t="s">
        <v>241</v>
      </c>
      <c r="AI326" s="176">
        <v>0</v>
      </c>
      <c r="AJ326" s="100">
        <v>0</v>
      </c>
      <c r="AK326" s="101">
        <v>0</v>
      </c>
      <c r="AL326" s="184">
        <v>0</v>
      </c>
      <c r="AM326" s="101">
        <v>0</v>
      </c>
    </row>
    <row r="327" spans="1:39" ht="12.75" hidden="1">
      <c r="A327" s="38" t="s">
        <v>17</v>
      </c>
      <c r="B327" s="1" t="s">
        <v>165</v>
      </c>
      <c r="C327" s="65" t="s">
        <v>162</v>
      </c>
      <c r="D327" s="175" t="s">
        <v>8</v>
      </c>
      <c r="E327" s="36">
        <v>0</v>
      </c>
      <c r="F327" s="175" t="s">
        <v>27</v>
      </c>
      <c r="G327" s="176">
        <v>0</v>
      </c>
      <c r="H327" s="175" t="s">
        <v>241</v>
      </c>
      <c r="I327" s="176">
        <v>0</v>
      </c>
      <c r="J327" s="175" t="s">
        <v>8</v>
      </c>
      <c r="K327" s="176">
        <v>7</v>
      </c>
      <c r="L327" s="175" t="s">
        <v>241</v>
      </c>
      <c r="M327" s="176" t="s">
        <v>9</v>
      </c>
      <c r="N327" s="175" t="s">
        <v>15</v>
      </c>
      <c r="O327" s="176" t="s">
        <v>515</v>
      </c>
      <c r="P327" s="175" t="s">
        <v>8</v>
      </c>
      <c r="Q327" s="176">
        <v>6</v>
      </c>
      <c r="R327" s="175" t="s">
        <v>241</v>
      </c>
      <c r="S327" s="176" t="s">
        <v>20</v>
      </c>
      <c r="T327" s="175" t="s">
        <v>241</v>
      </c>
      <c r="U327" s="176" t="s">
        <v>9</v>
      </c>
      <c r="V327" s="175" t="s">
        <v>241</v>
      </c>
      <c r="W327" s="176">
        <v>0</v>
      </c>
      <c r="X327" s="175" t="s">
        <v>241</v>
      </c>
      <c r="Y327" s="176">
        <v>0</v>
      </c>
      <c r="Z327" s="175" t="s">
        <v>241</v>
      </c>
      <c r="AA327" s="176">
        <v>0</v>
      </c>
      <c r="AB327" s="175" t="s">
        <v>241</v>
      </c>
      <c r="AC327" s="176">
        <v>0</v>
      </c>
      <c r="AD327" s="175" t="s">
        <v>9</v>
      </c>
      <c r="AE327" s="176">
        <v>0</v>
      </c>
      <c r="AF327" s="175" t="s">
        <v>241</v>
      </c>
      <c r="AG327" s="176">
        <v>0</v>
      </c>
      <c r="AH327" s="175" t="s">
        <v>241</v>
      </c>
      <c r="AI327" s="176">
        <v>0</v>
      </c>
      <c r="AJ327" s="100">
        <v>0</v>
      </c>
      <c r="AK327" s="101">
        <v>0</v>
      </c>
      <c r="AL327" s="184">
        <v>0</v>
      </c>
      <c r="AM327" s="101">
        <v>0</v>
      </c>
    </row>
    <row r="328" spans="1:39" ht="12.75" hidden="1">
      <c r="A328" s="39"/>
      <c r="B328" s="2"/>
      <c r="C328" s="66" t="s">
        <v>148</v>
      </c>
      <c r="D328" s="175" t="s">
        <v>309</v>
      </c>
      <c r="E328" s="36">
        <v>0</v>
      </c>
      <c r="F328" s="175" t="s">
        <v>288</v>
      </c>
      <c r="G328" s="176">
        <v>0</v>
      </c>
      <c r="H328" s="175" t="s">
        <v>241</v>
      </c>
      <c r="I328" s="176">
        <v>0</v>
      </c>
      <c r="J328" s="175" t="s">
        <v>255</v>
      </c>
      <c r="K328" s="176">
        <v>2.866</v>
      </c>
      <c r="L328" s="175" t="s">
        <v>241</v>
      </c>
      <c r="M328" s="176" t="s">
        <v>754</v>
      </c>
      <c r="N328" s="175" t="s">
        <v>290</v>
      </c>
      <c r="O328" s="176" t="s">
        <v>768</v>
      </c>
      <c r="P328" s="175" t="s">
        <v>255</v>
      </c>
      <c r="Q328" s="176">
        <v>2.091</v>
      </c>
      <c r="R328" s="175" t="s">
        <v>241</v>
      </c>
      <c r="S328" s="176" t="s">
        <v>759</v>
      </c>
      <c r="T328" s="175" t="s">
        <v>241</v>
      </c>
      <c r="U328" s="176" t="s">
        <v>754</v>
      </c>
      <c r="V328" s="175" t="s">
        <v>241</v>
      </c>
      <c r="W328" s="176">
        <v>0</v>
      </c>
      <c r="X328" s="175" t="s">
        <v>241</v>
      </c>
      <c r="Y328" s="176">
        <v>0</v>
      </c>
      <c r="Z328" s="175" t="s">
        <v>241</v>
      </c>
      <c r="AA328" s="176">
        <v>0</v>
      </c>
      <c r="AB328" s="175" t="s">
        <v>241</v>
      </c>
      <c r="AC328" s="176">
        <v>0</v>
      </c>
      <c r="AD328" s="175" t="s">
        <v>257</v>
      </c>
      <c r="AE328" s="176">
        <v>0</v>
      </c>
      <c r="AF328" s="175" t="s">
        <v>241</v>
      </c>
      <c r="AG328" s="176">
        <v>0</v>
      </c>
      <c r="AH328" s="175" t="s">
        <v>241</v>
      </c>
      <c r="AI328" s="176">
        <v>0</v>
      </c>
      <c r="AJ328" s="100">
        <v>0</v>
      </c>
      <c r="AK328" s="101">
        <v>0</v>
      </c>
      <c r="AL328" s="184">
        <v>0</v>
      </c>
      <c r="AM328" s="101">
        <v>0</v>
      </c>
    </row>
    <row r="329" spans="1:39" ht="12.75" hidden="1">
      <c r="A329" s="38" t="s">
        <v>18</v>
      </c>
      <c r="B329" s="1" t="s">
        <v>167</v>
      </c>
      <c r="C329" s="65" t="s">
        <v>166</v>
      </c>
      <c r="D329" s="175" t="s">
        <v>241</v>
      </c>
      <c r="E329" s="36">
        <v>0</v>
      </c>
      <c r="F329" s="175" t="s">
        <v>241</v>
      </c>
      <c r="G329" s="176">
        <v>4</v>
      </c>
      <c r="H329" s="175" t="s">
        <v>241</v>
      </c>
      <c r="I329" s="176">
        <v>0</v>
      </c>
      <c r="J329" s="175" t="s">
        <v>241</v>
      </c>
      <c r="K329" s="176">
        <v>0</v>
      </c>
      <c r="L329" s="175" t="s">
        <v>241</v>
      </c>
      <c r="M329" s="176" t="s">
        <v>18</v>
      </c>
      <c r="N329" s="175" t="s">
        <v>241</v>
      </c>
      <c r="O329" s="176">
        <v>1</v>
      </c>
      <c r="P329" s="175" t="s">
        <v>241</v>
      </c>
      <c r="Q329" s="176">
        <v>2</v>
      </c>
      <c r="R329" s="175" t="s">
        <v>241</v>
      </c>
      <c r="S329" s="176">
        <v>32</v>
      </c>
      <c r="T329" s="175" t="s">
        <v>241</v>
      </c>
      <c r="U329" s="176">
        <v>0</v>
      </c>
      <c r="V329" s="175" t="s">
        <v>241</v>
      </c>
      <c r="W329" s="176">
        <v>0</v>
      </c>
      <c r="X329" s="175" t="s">
        <v>241</v>
      </c>
      <c r="Y329" s="176">
        <v>5</v>
      </c>
      <c r="Z329" s="175" t="s">
        <v>241</v>
      </c>
      <c r="AA329" s="176">
        <v>12</v>
      </c>
      <c r="AB329" s="175" t="s">
        <v>241</v>
      </c>
      <c r="AC329" s="176">
        <v>1</v>
      </c>
      <c r="AD329" s="175" t="s">
        <v>241</v>
      </c>
      <c r="AE329" s="176">
        <v>3</v>
      </c>
      <c r="AF329" s="175" t="s">
        <v>241</v>
      </c>
      <c r="AG329" s="176">
        <v>0</v>
      </c>
      <c r="AH329" s="175" t="s">
        <v>20</v>
      </c>
      <c r="AI329" s="176">
        <v>19</v>
      </c>
      <c r="AJ329" s="100">
        <v>5</v>
      </c>
      <c r="AK329" s="101">
        <v>0</v>
      </c>
      <c r="AL329" s="184">
        <v>0</v>
      </c>
      <c r="AM329" s="101">
        <v>0</v>
      </c>
    </row>
    <row r="330" spans="1:39" ht="12.75" hidden="1">
      <c r="A330" s="39"/>
      <c r="B330" s="2"/>
      <c r="C330" s="66" t="s">
        <v>148</v>
      </c>
      <c r="D330" s="175" t="s">
        <v>241</v>
      </c>
      <c r="E330" s="36">
        <v>0</v>
      </c>
      <c r="F330" s="175" t="s">
        <v>241</v>
      </c>
      <c r="G330" s="176">
        <v>9.282</v>
      </c>
      <c r="H330" s="175" t="s">
        <v>241</v>
      </c>
      <c r="I330" s="176">
        <v>0</v>
      </c>
      <c r="J330" s="175" t="s">
        <v>241</v>
      </c>
      <c r="K330" s="176">
        <v>0</v>
      </c>
      <c r="L330" s="175" t="s">
        <v>241</v>
      </c>
      <c r="M330" s="176" t="s">
        <v>774</v>
      </c>
      <c r="N330" s="175" t="s">
        <v>241</v>
      </c>
      <c r="O330" s="176">
        <v>2.224</v>
      </c>
      <c r="P330" s="175" t="s">
        <v>241</v>
      </c>
      <c r="Q330" s="176">
        <v>0.393</v>
      </c>
      <c r="R330" s="175" t="s">
        <v>241</v>
      </c>
      <c r="S330" s="176">
        <v>17.739</v>
      </c>
      <c r="T330" s="175" t="s">
        <v>241</v>
      </c>
      <c r="U330" s="176">
        <v>0</v>
      </c>
      <c r="V330" s="175" t="s">
        <v>241</v>
      </c>
      <c r="W330" s="176">
        <v>0</v>
      </c>
      <c r="X330" s="175" t="s">
        <v>241</v>
      </c>
      <c r="Y330" s="176">
        <v>13.474</v>
      </c>
      <c r="Z330" s="175" t="s">
        <v>241</v>
      </c>
      <c r="AA330" s="176">
        <v>19.02</v>
      </c>
      <c r="AB330" s="175" t="s">
        <v>241</v>
      </c>
      <c r="AC330" s="176">
        <v>2.386</v>
      </c>
      <c r="AD330" s="175" t="s">
        <v>241</v>
      </c>
      <c r="AE330" s="176">
        <v>7.023</v>
      </c>
      <c r="AF330" s="175" t="s">
        <v>241</v>
      </c>
      <c r="AG330" s="176">
        <v>0</v>
      </c>
      <c r="AH330" s="175" t="s">
        <v>325</v>
      </c>
      <c r="AI330" s="176">
        <v>4.326</v>
      </c>
      <c r="AJ330" s="100">
        <v>3.225</v>
      </c>
      <c r="AK330" s="101">
        <v>0</v>
      </c>
      <c r="AL330" s="184">
        <v>0</v>
      </c>
      <c r="AM330" s="101">
        <v>0</v>
      </c>
    </row>
    <row r="331" spans="1:39" ht="12.75" hidden="1">
      <c r="A331" s="38" t="s">
        <v>19</v>
      </c>
      <c r="B331" s="1" t="s">
        <v>168</v>
      </c>
      <c r="C331" s="65" t="s">
        <v>162</v>
      </c>
      <c r="D331" s="175" t="s">
        <v>241</v>
      </c>
      <c r="E331" s="36" t="s">
        <v>27</v>
      </c>
      <c r="F331" s="175" t="s">
        <v>241</v>
      </c>
      <c r="G331" s="176">
        <v>1</v>
      </c>
      <c r="H331" s="175" t="s">
        <v>241</v>
      </c>
      <c r="I331" s="176">
        <v>1</v>
      </c>
      <c r="J331" s="175" t="s">
        <v>241</v>
      </c>
      <c r="K331" s="176">
        <v>0</v>
      </c>
      <c r="L331" s="175" t="s">
        <v>241</v>
      </c>
      <c r="M331" s="176" t="s">
        <v>8</v>
      </c>
      <c r="N331" s="175" t="s">
        <v>241</v>
      </c>
      <c r="O331" s="176">
        <v>0</v>
      </c>
      <c r="P331" s="175" t="s">
        <v>241</v>
      </c>
      <c r="Q331" s="176" t="s">
        <v>14</v>
      </c>
      <c r="R331" s="175" t="s">
        <v>241</v>
      </c>
      <c r="S331" s="176" t="s">
        <v>9</v>
      </c>
      <c r="T331" s="175" t="s">
        <v>241</v>
      </c>
      <c r="U331" s="176">
        <v>0</v>
      </c>
      <c r="V331" s="175" t="s">
        <v>241</v>
      </c>
      <c r="W331" s="176">
        <v>1</v>
      </c>
      <c r="X331" s="175" t="s">
        <v>8</v>
      </c>
      <c r="Y331" s="176">
        <v>1</v>
      </c>
      <c r="Z331" s="175" t="s">
        <v>338</v>
      </c>
      <c r="AA331" s="176">
        <v>1</v>
      </c>
      <c r="AB331" s="175" t="s">
        <v>241</v>
      </c>
      <c r="AC331" s="176">
        <v>0</v>
      </c>
      <c r="AD331" s="175" t="s">
        <v>241</v>
      </c>
      <c r="AE331" s="176">
        <v>0</v>
      </c>
      <c r="AF331" s="175" t="s">
        <v>241</v>
      </c>
      <c r="AG331" s="176">
        <v>20</v>
      </c>
      <c r="AH331" s="175" t="s">
        <v>346</v>
      </c>
      <c r="AI331" s="176">
        <v>3</v>
      </c>
      <c r="AJ331" s="100" t="s">
        <v>348</v>
      </c>
      <c r="AK331" s="101">
        <v>2</v>
      </c>
      <c r="AL331" s="184" t="s">
        <v>348</v>
      </c>
      <c r="AM331" s="101">
        <v>0</v>
      </c>
    </row>
    <row r="332" spans="1:39" ht="12.75" hidden="1">
      <c r="A332" s="39"/>
      <c r="B332" s="2"/>
      <c r="C332" s="66" t="s">
        <v>148</v>
      </c>
      <c r="D332" s="175" t="s">
        <v>241</v>
      </c>
      <c r="E332" s="36" t="s">
        <v>791</v>
      </c>
      <c r="F332" s="175" t="s">
        <v>241</v>
      </c>
      <c r="G332" s="176">
        <v>0.301</v>
      </c>
      <c r="H332" s="175" t="s">
        <v>241</v>
      </c>
      <c r="I332" s="176">
        <v>7.532</v>
      </c>
      <c r="J332" s="175" t="s">
        <v>241</v>
      </c>
      <c r="K332" s="176">
        <v>0</v>
      </c>
      <c r="L332" s="175" t="s">
        <v>241</v>
      </c>
      <c r="M332" s="176" t="s">
        <v>775</v>
      </c>
      <c r="N332" s="175" t="s">
        <v>241</v>
      </c>
      <c r="O332" s="176">
        <v>0</v>
      </c>
      <c r="P332" s="175" t="s">
        <v>241</v>
      </c>
      <c r="Q332" s="176" t="s">
        <v>764</v>
      </c>
      <c r="R332" s="175" t="s">
        <v>241</v>
      </c>
      <c r="S332" s="176" t="s">
        <v>760</v>
      </c>
      <c r="T332" s="175" t="s">
        <v>241</v>
      </c>
      <c r="U332" s="176">
        <v>0</v>
      </c>
      <c r="V332" s="175" t="s">
        <v>241</v>
      </c>
      <c r="W332" s="176">
        <v>7.484</v>
      </c>
      <c r="X332" s="175" t="s">
        <v>337</v>
      </c>
      <c r="Y332" s="176">
        <v>0.951</v>
      </c>
      <c r="Z332" s="175" t="s">
        <v>339</v>
      </c>
      <c r="AA332" s="176">
        <v>0.371</v>
      </c>
      <c r="AB332" s="175" t="s">
        <v>241</v>
      </c>
      <c r="AC332" s="176">
        <v>0</v>
      </c>
      <c r="AD332" s="175" t="s">
        <v>241</v>
      </c>
      <c r="AE332" s="176">
        <v>3.641</v>
      </c>
      <c r="AF332" s="175" t="s">
        <v>241</v>
      </c>
      <c r="AG332" s="176">
        <v>11.019000000000002</v>
      </c>
      <c r="AH332" s="175" t="s">
        <v>347</v>
      </c>
      <c r="AI332" s="176">
        <v>1.574</v>
      </c>
      <c r="AJ332" s="100">
        <v>30</v>
      </c>
      <c r="AK332" s="101">
        <v>0.321</v>
      </c>
      <c r="AL332" s="184">
        <v>30</v>
      </c>
      <c r="AM332" s="101">
        <v>0</v>
      </c>
    </row>
    <row r="333" spans="1:39" ht="12.75" hidden="1">
      <c r="A333" s="38" t="s">
        <v>20</v>
      </c>
      <c r="B333" s="1" t="s">
        <v>169</v>
      </c>
      <c r="C333" s="65" t="s">
        <v>208</v>
      </c>
      <c r="D333" s="175" t="s">
        <v>241</v>
      </c>
      <c r="E333" s="36">
        <v>0</v>
      </c>
      <c r="F333" s="175" t="s">
        <v>9</v>
      </c>
      <c r="G333" s="176" t="s">
        <v>9</v>
      </c>
      <c r="H333" s="175" t="s">
        <v>241</v>
      </c>
      <c r="I333" s="176">
        <v>0</v>
      </c>
      <c r="J333" s="175" t="s">
        <v>241</v>
      </c>
      <c r="K333" s="176">
        <v>0</v>
      </c>
      <c r="L333" s="175" t="s">
        <v>8</v>
      </c>
      <c r="M333" s="176" t="s">
        <v>8</v>
      </c>
      <c r="N333" s="175" t="s">
        <v>27</v>
      </c>
      <c r="O333" s="176" t="s">
        <v>770</v>
      </c>
      <c r="P333" s="175" t="s">
        <v>8</v>
      </c>
      <c r="Q333" s="176">
        <v>2</v>
      </c>
      <c r="R333" s="175" t="s">
        <v>241</v>
      </c>
      <c r="S333" s="176">
        <v>0</v>
      </c>
      <c r="T333" s="175" t="s">
        <v>241</v>
      </c>
      <c r="U333" s="176">
        <v>0</v>
      </c>
      <c r="V333" s="175" t="s">
        <v>241</v>
      </c>
      <c r="W333" s="176">
        <v>0</v>
      </c>
      <c r="X333" s="175">
        <v>1</v>
      </c>
      <c r="Y333" s="176">
        <v>1</v>
      </c>
      <c r="Z333" s="175">
        <v>2</v>
      </c>
      <c r="AA333" s="176">
        <v>3</v>
      </c>
      <c r="AB333" s="175" t="s">
        <v>241</v>
      </c>
      <c r="AC333" s="176">
        <v>0</v>
      </c>
      <c r="AD333" s="175" t="s">
        <v>241</v>
      </c>
      <c r="AE333" s="176">
        <v>0</v>
      </c>
      <c r="AF333" s="175">
        <v>1</v>
      </c>
      <c r="AG333" s="176">
        <v>0</v>
      </c>
      <c r="AH333" s="175" t="s">
        <v>241</v>
      </c>
      <c r="AI333" s="176">
        <v>0</v>
      </c>
      <c r="AJ333" s="100">
        <v>0</v>
      </c>
      <c r="AK333" s="101">
        <v>0</v>
      </c>
      <c r="AL333" s="184">
        <v>0</v>
      </c>
      <c r="AM333" s="101">
        <v>0</v>
      </c>
    </row>
    <row r="334" spans="1:39" ht="12.75" hidden="1">
      <c r="A334" s="39"/>
      <c r="B334" s="2" t="s">
        <v>769</v>
      </c>
      <c r="C334" s="66" t="s">
        <v>148</v>
      </c>
      <c r="D334" s="175" t="s">
        <v>241</v>
      </c>
      <c r="E334" s="36">
        <v>0</v>
      </c>
      <c r="F334" s="175" t="s">
        <v>311</v>
      </c>
      <c r="G334" s="176" t="s">
        <v>479</v>
      </c>
      <c r="H334" s="175" t="s">
        <v>241</v>
      </c>
      <c r="I334" s="176">
        <v>0</v>
      </c>
      <c r="J334" s="175" t="s">
        <v>241</v>
      </c>
      <c r="K334" s="176">
        <v>0</v>
      </c>
      <c r="L334" s="175" t="s">
        <v>409</v>
      </c>
      <c r="M334" s="176" t="s">
        <v>776</v>
      </c>
      <c r="N334" s="175" t="s">
        <v>313</v>
      </c>
      <c r="O334" s="176" t="s">
        <v>771</v>
      </c>
      <c r="P334" s="175" t="s">
        <v>314</v>
      </c>
      <c r="Q334" s="176">
        <v>196.435</v>
      </c>
      <c r="R334" s="175" t="s">
        <v>241</v>
      </c>
      <c r="S334" s="176">
        <v>0</v>
      </c>
      <c r="T334" s="175" t="s">
        <v>241</v>
      </c>
      <c r="U334" s="176">
        <v>0</v>
      </c>
      <c r="V334" s="175" t="s">
        <v>241</v>
      </c>
      <c r="W334" s="176">
        <v>0</v>
      </c>
      <c r="X334" s="175" t="s">
        <v>250</v>
      </c>
      <c r="Y334" s="176">
        <v>191.72</v>
      </c>
      <c r="Z334" s="175" t="s">
        <v>318</v>
      </c>
      <c r="AA334" s="176">
        <v>474.986</v>
      </c>
      <c r="AB334" s="175" t="s">
        <v>241</v>
      </c>
      <c r="AC334" s="176">
        <v>0</v>
      </c>
      <c r="AD334" s="175" t="s">
        <v>241</v>
      </c>
      <c r="AE334" s="176">
        <v>0</v>
      </c>
      <c r="AF334" s="175" t="s">
        <v>251</v>
      </c>
      <c r="AG334" s="176">
        <v>0</v>
      </c>
      <c r="AH334" s="175" t="s">
        <v>241</v>
      </c>
      <c r="AI334" s="176">
        <v>0</v>
      </c>
      <c r="AJ334" s="100">
        <v>0</v>
      </c>
      <c r="AK334" s="101">
        <v>0</v>
      </c>
      <c r="AL334" s="184">
        <v>0</v>
      </c>
      <c r="AM334" s="101">
        <v>0</v>
      </c>
    </row>
    <row r="335" spans="1:39" ht="12.75" hidden="1">
      <c r="A335" s="38" t="s">
        <v>21</v>
      </c>
      <c r="B335" s="1" t="s">
        <v>170</v>
      </c>
      <c r="C335" s="65" t="s">
        <v>162</v>
      </c>
      <c r="D335" s="175">
        <v>3</v>
      </c>
      <c r="E335" s="36">
        <v>2</v>
      </c>
      <c r="F335" s="175" t="s">
        <v>27</v>
      </c>
      <c r="G335" s="176">
        <v>1</v>
      </c>
      <c r="H335" s="175" t="s">
        <v>241</v>
      </c>
      <c r="I335" s="176">
        <v>0</v>
      </c>
      <c r="J335" s="175" t="s">
        <v>241</v>
      </c>
      <c r="K335" s="176">
        <v>0</v>
      </c>
      <c r="L335" s="175" t="s">
        <v>241</v>
      </c>
      <c r="M335" s="176">
        <v>0</v>
      </c>
      <c r="N335" s="175" t="s">
        <v>241</v>
      </c>
      <c r="O335" s="176">
        <v>3</v>
      </c>
      <c r="P335" s="175" t="s">
        <v>241</v>
      </c>
      <c r="Q335" s="176">
        <v>0</v>
      </c>
      <c r="R335" s="175" t="s">
        <v>241</v>
      </c>
      <c r="S335" s="176">
        <v>0</v>
      </c>
      <c r="T335" s="175" t="s">
        <v>241</v>
      </c>
      <c r="U335" s="176">
        <v>1</v>
      </c>
      <c r="V335" s="175" t="s">
        <v>241</v>
      </c>
      <c r="W335" s="176">
        <v>0</v>
      </c>
      <c r="X335" s="175" t="s">
        <v>241</v>
      </c>
      <c r="Y335" s="176">
        <v>0</v>
      </c>
      <c r="Z335" s="175" t="s">
        <v>241</v>
      </c>
      <c r="AA335" s="176">
        <v>0</v>
      </c>
      <c r="AB335" s="175" t="s">
        <v>241</v>
      </c>
      <c r="AC335" s="176">
        <v>0</v>
      </c>
      <c r="AD335" s="175" t="s">
        <v>241</v>
      </c>
      <c r="AE335" s="176">
        <v>0</v>
      </c>
      <c r="AF335" s="175" t="s">
        <v>241</v>
      </c>
      <c r="AG335" s="176">
        <v>0</v>
      </c>
      <c r="AH335" s="175">
        <v>1</v>
      </c>
      <c r="AI335" s="176">
        <v>2</v>
      </c>
      <c r="AJ335" s="100">
        <v>0</v>
      </c>
      <c r="AK335" s="101">
        <v>0</v>
      </c>
      <c r="AL335" s="184">
        <v>0</v>
      </c>
      <c r="AM335" s="101">
        <v>0</v>
      </c>
    </row>
    <row r="336" spans="1:39" ht="12.75" hidden="1">
      <c r="A336" s="39"/>
      <c r="B336" s="2" t="s">
        <v>171</v>
      </c>
      <c r="C336" s="66" t="s">
        <v>148</v>
      </c>
      <c r="D336" s="175" t="s">
        <v>310</v>
      </c>
      <c r="E336" s="36">
        <v>14.533</v>
      </c>
      <c r="F336" s="175" t="s">
        <v>312</v>
      </c>
      <c r="G336" s="176">
        <v>13.486</v>
      </c>
      <c r="H336" s="175" t="s">
        <v>241</v>
      </c>
      <c r="I336" s="176">
        <v>0</v>
      </c>
      <c r="J336" s="175" t="s">
        <v>241</v>
      </c>
      <c r="K336" s="176">
        <v>0</v>
      </c>
      <c r="L336" s="175" t="s">
        <v>241</v>
      </c>
      <c r="M336" s="176">
        <v>0</v>
      </c>
      <c r="N336" s="175" t="s">
        <v>241</v>
      </c>
      <c r="O336" s="176">
        <v>30.033</v>
      </c>
      <c r="P336" s="175" t="s">
        <v>241</v>
      </c>
      <c r="Q336" s="176">
        <v>0</v>
      </c>
      <c r="R336" s="175" t="s">
        <v>241</v>
      </c>
      <c r="S336" s="176">
        <v>0</v>
      </c>
      <c r="T336" s="175" t="s">
        <v>241</v>
      </c>
      <c r="U336" s="176">
        <v>38.074</v>
      </c>
      <c r="V336" s="175" t="s">
        <v>241</v>
      </c>
      <c r="W336" s="176">
        <v>0</v>
      </c>
      <c r="X336" s="175" t="s">
        <v>241</v>
      </c>
      <c r="Y336" s="176">
        <v>0</v>
      </c>
      <c r="Z336" s="175" t="s">
        <v>241</v>
      </c>
      <c r="AA336" s="176">
        <v>0</v>
      </c>
      <c r="AB336" s="175" t="s">
        <v>241</v>
      </c>
      <c r="AC336" s="176">
        <v>0</v>
      </c>
      <c r="AD336" s="175" t="s">
        <v>241</v>
      </c>
      <c r="AE336" s="176">
        <v>0</v>
      </c>
      <c r="AF336" s="175" t="s">
        <v>241</v>
      </c>
      <c r="AG336" s="176">
        <v>0</v>
      </c>
      <c r="AH336" s="175" t="s">
        <v>263</v>
      </c>
      <c r="AI336" s="176">
        <v>4.625</v>
      </c>
      <c r="AJ336" s="100">
        <v>0</v>
      </c>
      <c r="AK336" s="101">
        <v>0</v>
      </c>
      <c r="AL336" s="184">
        <v>0</v>
      </c>
      <c r="AM336" s="101">
        <v>0</v>
      </c>
    </row>
    <row r="337" spans="1:40" ht="12.75" hidden="1">
      <c r="A337" s="38" t="s">
        <v>22</v>
      </c>
      <c r="B337" s="1" t="s">
        <v>172</v>
      </c>
      <c r="C337" s="65" t="s">
        <v>5</v>
      </c>
      <c r="D337" s="175" t="s">
        <v>241</v>
      </c>
      <c r="E337" s="36">
        <v>0</v>
      </c>
      <c r="F337" s="175" t="s">
        <v>241</v>
      </c>
      <c r="G337" s="176">
        <v>0</v>
      </c>
      <c r="H337" s="175" t="s">
        <v>241</v>
      </c>
      <c r="I337" s="176">
        <v>0</v>
      </c>
      <c r="J337" s="175" t="s">
        <v>241</v>
      </c>
      <c r="K337" s="176">
        <v>0</v>
      </c>
      <c r="L337" s="175" t="s">
        <v>241</v>
      </c>
      <c r="M337" s="176">
        <v>0</v>
      </c>
      <c r="N337" s="175" t="s">
        <v>241</v>
      </c>
      <c r="O337" s="176">
        <v>0</v>
      </c>
      <c r="P337" s="175" t="s">
        <v>241</v>
      </c>
      <c r="Q337" s="176">
        <v>0</v>
      </c>
      <c r="R337" s="175" t="s">
        <v>241</v>
      </c>
      <c r="S337" s="176">
        <v>0</v>
      </c>
      <c r="T337" s="175" t="s">
        <v>241</v>
      </c>
      <c r="U337" s="176">
        <v>0</v>
      </c>
      <c r="V337" s="175" t="s">
        <v>241</v>
      </c>
      <c r="W337" s="176">
        <v>0</v>
      </c>
      <c r="X337" s="175" t="s">
        <v>241</v>
      </c>
      <c r="Y337" s="176">
        <v>0</v>
      </c>
      <c r="Z337" s="175" t="s">
        <v>241</v>
      </c>
      <c r="AA337" s="176">
        <v>0</v>
      </c>
      <c r="AB337" s="175" t="s">
        <v>241</v>
      </c>
      <c r="AC337" s="176">
        <v>0</v>
      </c>
      <c r="AD337" s="175" t="s">
        <v>241</v>
      </c>
      <c r="AE337" s="176">
        <v>0</v>
      </c>
      <c r="AF337" s="175" t="s">
        <v>241</v>
      </c>
      <c r="AG337" s="176">
        <v>0</v>
      </c>
      <c r="AH337" s="175" t="s">
        <v>241</v>
      </c>
      <c r="AI337" s="176">
        <v>0</v>
      </c>
      <c r="AJ337" s="100">
        <v>0</v>
      </c>
      <c r="AK337" s="101">
        <v>0</v>
      </c>
      <c r="AL337" s="184">
        <v>0</v>
      </c>
      <c r="AM337" s="101">
        <v>5</v>
      </c>
      <c r="AN337" s="30"/>
    </row>
    <row r="338" spans="1:39" ht="12.75" hidden="1">
      <c r="A338" s="39"/>
      <c r="B338" s="2"/>
      <c r="C338" s="66" t="s">
        <v>148</v>
      </c>
      <c r="D338" s="175" t="s">
        <v>241</v>
      </c>
      <c r="E338" s="36">
        <v>0</v>
      </c>
      <c r="F338" s="175" t="s">
        <v>241</v>
      </c>
      <c r="G338" s="176">
        <v>0</v>
      </c>
      <c r="H338" s="175" t="s">
        <v>241</v>
      </c>
      <c r="I338" s="176">
        <v>0</v>
      </c>
      <c r="J338" s="175" t="s">
        <v>241</v>
      </c>
      <c r="K338" s="176">
        <v>0</v>
      </c>
      <c r="L338" s="175" t="s">
        <v>241</v>
      </c>
      <c r="M338" s="176">
        <v>0</v>
      </c>
      <c r="N338" s="175" t="s">
        <v>241</v>
      </c>
      <c r="O338" s="176">
        <v>0</v>
      </c>
      <c r="P338" s="175" t="s">
        <v>241</v>
      </c>
      <c r="Q338" s="176">
        <v>0</v>
      </c>
      <c r="R338" s="175" t="s">
        <v>241</v>
      </c>
      <c r="S338" s="176">
        <v>0</v>
      </c>
      <c r="T338" s="175" t="s">
        <v>241</v>
      </c>
      <c r="U338" s="176">
        <v>0</v>
      </c>
      <c r="V338" s="175" t="s">
        <v>241</v>
      </c>
      <c r="W338" s="176">
        <v>0</v>
      </c>
      <c r="X338" s="175" t="s">
        <v>241</v>
      </c>
      <c r="Y338" s="176">
        <v>0</v>
      </c>
      <c r="Z338" s="175" t="s">
        <v>241</v>
      </c>
      <c r="AA338" s="176">
        <v>0</v>
      </c>
      <c r="AB338" s="175" t="s">
        <v>241</v>
      </c>
      <c r="AC338" s="176">
        <v>0</v>
      </c>
      <c r="AD338" s="175" t="s">
        <v>241</v>
      </c>
      <c r="AE338" s="176">
        <v>0</v>
      </c>
      <c r="AF338" s="175" t="s">
        <v>241</v>
      </c>
      <c r="AG338" s="176">
        <v>0</v>
      </c>
      <c r="AH338" s="175" t="s">
        <v>241</v>
      </c>
      <c r="AI338" s="176">
        <v>0</v>
      </c>
      <c r="AJ338" s="100">
        <v>0</v>
      </c>
      <c r="AK338" s="101">
        <v>0</v>
      </c>
      <c r="AL338" s="184">
        <v>0</v>
      </c>
      <c r="AM338" s="101">
        <v>2.504</v>
      </c>
    </row>
    <row r="339" spans="1:39" ht="12.75" hidden="1">
      <c r="A339" s="38" t="s">
        <v>23</v>
      </c>
      <c r="B339" s="1" t="s">
        <v>173</v>
      </c>
      <c r="C339" s="65" t="s">
        <v>5</v>
      </c>
      <c r="D339" s="175" t="s">
        <v>241</v>
      </c>
      <c r="E339" s="36">
        <v>0</v>
      </c>
      <c r="F339" s="175" t="s">
        <v>241</v>
      </c>
      <c r="G339" s="176" t="s">
        <v>19</v>
      </c>
      <c r="H339" s="175" t="s">
        <v>241</v>
      </c>
      <c r="I339" s="176">
        <v>0</v>
      </c>
      <c r="J339" s="175" t="s">
        <v>241</v>
      </c>
      <c r="K339" s="176">
        <v>0</v>
      </c>
      <c r="L339" s="175" t="s">
        <v>241</v>
      </c>
      <c r="M339" s="176" t="s">
        <v>196</v>
      </c>
      <c r="N339" s="175" t="s">
        <v>241</v>
      </c>
      <c r="O339" s="176">
        <v>6</v>
      </c>
      <c r="P339" s="175" t="s">
        <v>241</v>
      </c>
      <c r="Q339" s="176" t="s">
        <v>765</v>
      </c>
      <c r="R339" s="175" t="s">
        <v>241</v>
      </c>
      <c r="S339" s="176" t="s">
        <v>761</v>
      </c>
      <c r="T339" s="175" t="s">
        <v>241</v>
      </c>
      <c r="U339" s="176" t="s">
        <v>755</v>
      </c>
      <c r="V339" s="175" t="s">
        <v>241</v>
      </c>
      <c r="W339" s="176">
        <v>6</v>
      </c>
      <c r="X339" s="175" t="s">
        <v>241</v>
      </c>
      <c r="Y339" s="176">
        <v>0</v>
      </c>
      <c r="Z339" s="175" t="s">
        <v>227</v>
      </c>
      <c r="AA339" s="176">
        <v>3</v>
      </c>
      <c r="AB339" s="175" t="s">
        <v>241</v>
      </c>
      <c r="AC339" s="176">
        <v>0.5</v>
      </c>
      <c r="AD339" s="175" t="s">
        <v>227</v>
      </c>
      <c r="AE339" s="176">
        <v>60</v>
      </c>
      <c r="AF339" s="175" t="s">
        <v>241</v>
      </c>
      <c r="AG339" s="176">
        <v>0</v>
      </c>
      <c r="AH339" s="175" t="s">
        <v>20</v>
      </c>
      <c r="AI339" s="176">
        <v>0</v>
      </c>
      <c r="AJ339" s="175" t="s">
        <v>20</v>
      </c>
      <c r="AK339" s="176">
        <v>0</v>
      </c>
      <c r="AL339" s="184">
        <v>0</v>
      </c>
      <c r="AM339" s="101">
        <v>26</v>
      </c>
    </row>
    <row r="340" spans="1:39" ht="12.75" hidden="1">
      <c r="A340" s="39"/>
      <c r="B340" s="2" t="s">
        <v>783</v>
      </c>
      <c r="C340" s="66" t="s">
        <v>148</v>
      </c>
      <c r="D340" s="175" t="s">
        <v>241</v>
      </c>
      <c r="E340" s="36">
        <v>0</v>
      </c>
      <c r="F340" s="175" t="s">
        <v>241</v>
      </c>
      <c r="G340" s="176" t="s">
        <v>789</v>
      </c>
      <c r="H340" s="175" t="s">
        <v>241</v>
      </c>
      <c r="I340" s="176">
        <v>0</v>
      </c>
      <c r="J340" s="175" t="s">
        <v>241</v>
      </c>
      <c r="K340" s="176">
        <v>0</v>
      </c>
      <c r="L340" s="175" t="s">
        <v>241</v>
      </c>
      <c r="M340" s="176" t="s">
        <v>777</v>
      </c>
      <c r="N340" s="175" t="s">
        <v>241</v>
      </c>
      <c r="O340" s="176">
        <v>3.403</v>
      </c>
      <c r="P340" s="175" t="s">
        <v>241</v>
      </c>
      <c r="Q340" s="176" t="s">
        <v>766</v>
      </c>
      <c r="R340" s="175" t="s">
        <v>241</v>
      </c>
      <c r="S340" s="176" t="s">
        <v>762</v>
      </c>
      <c r="T340" s="175" t="s">
        <v>241</v>
      </c>
      <c r="U340" s="176" t="s">
        <v>756</v>
      </c>
      <c r="V340" s="175" t="s">
        <v>241</v>
      </c>
      <c r="W340" s="176">
        <v>24.678</v>
      </c>
      <c r="X340" s="175" t="s">
        <v>241</v>
      </c>
      <c r="Y340" s="176">
        <v>0</v>
      </c>
      <c r="Z340" s="175" t="s">
        <v>279</v>
      </c>
      <c r="AA340" s="176">
        <v>3.731</v>
      </c>
      <c r="AB340" s="175" t="s">
        <v>241</v>
      </c>
      <c r="AC340" s="176">
        <v>0.748</v>
      </c>
      <c r="AD340" s="175" t="s">
        <v>279</v>
      </c>
      <c r="AE340" s="176">
        <v>22.04</v>
      </c>
      <c r="AF340" s="175" t="s">
        <v>241</v>
      </c>
      <c r="AG340" s="176">
        <v>0</v>
      </c>
      <c r="AH340" s="175" t="s">
        <v>262</v>
      </c>
      <c r="AI340" s="176">
        <v>0</v>
      </c>
      <c r="AJ340" s="175" t="s">
        <v>262</v>
      </c>
      <c r="AK340" s="176">
        <v>0</v>
      </c>
      <c r="AL340" s="184">
        <v>0</v>
      </c>
      <c r="AM340" s="101">
        <v>9.879</v>
      </c>
    </row>
    <row r="341" spans="1:39" ht="12.75" hidden="1">
      <c r="A341" s="38" t="s">
        <v>24</v>
      </c>
      <c r="B341" s="1" t="s">
        <v>202</v>
      </c>
      <c r="C341" s="65" t="s">
        <v>162</v>
      </c>
      <c r="D341" s="175" t="s">
        <v>241</v>
      </c>
      <c r="E341" s="36">
        <v>0</v>
      </c>
      <c r="F341" s="175" t="s">
        <v>241</v>
      </c>
      <c r="G341" s="176">
        <v>0</v>
      </c>
      <c r="H341" s="175" t="s">
        <v>241</v>
      </c>
      <c r="I341" s="176">
        <v>0</v>
      </c>
      <c r="J341" s="175" t="s">
        <v>241</v>
      </c>
      <c r="K341" s="176">
        <v>0</v>
      </c>
      <c r="L341" s="175" t="s">
        <v>241</v>
      </c>
      <c r="M341" s="176">
        <v>0</v>
      </c>
      <c r="N341" s="175" t="s">
        <v>241</v>
      </c>
      <c r="O341" s="176">
        <v>0</v>
      </c>
      <c r="P341" s="175" t="s">
        <v>241</v>
      </c>
      <c r="Q341" s="176">
        <v>0</v>
      </c>
      <c r="R341" s="175" t="s">
        <v>241</v>
      </c>
      <c r="S341" s="176">
        <v>0</v>
      </c>
      <c r="T341" s="175" t="s">
        <v>241</v>
      </c>
      <c r="U341" s="176">
        <v>0</v>
      </c>
      <c r="V341" s="175" t="s">
        <v>15</v>
      </c>
      <c r="W341" s="176">
        <v>0</v>
      </c>
      <c r="X341" s="175" t="s">
        <v>241</v>
      </c>
      <c r="Y341" s="176">
        <v>0</v>
      </c>
      <c r="Z341" s="175" t="s">
        <v>241</v>
      </c>
      <c r="AA341" s="176">
        <v>0</v>
      </c>
      <c r="AB341" s="175" t="s">
        <v>185</v>
      </c>
      <c r="AC341" s="176">
        <v>0</v>
      </c>
      <c r="AD341" s="175" t="s">
        <v>241</v>
      </c>
      <c r="AE341" s="176">
        <v>0</v>
      </c>
      <c r="AF341" s="175" t="s">
        <v>241</v>
      </c>
      <c r="AG341" s="176">
        <v>0</v>
      </c>
      <c r="AH341" s="175" t="s">
        <v>241</v>
      </c>
      <c r="AI341" s="176">
        <v>0</v>
      </c>
      <c r="AJ341" s="100">
        <v>16</v>
      </c>
      <c r="AK341" s="101">
        <v>0</v>
      </c>
      <c r="AL341" s="184">
        <v>14</v>
      </c>
      <c r="AM341" s="101">
        <v>0</v>
      </c>
    </row>
    <row r="342" spans="1:39" ht="12.75" hidden="1">
      <c r="A342" s="39"/>
      <c r="B342" s="2" t="s">
        <v>175</v>
      </c>
      <c r="C342" s="66" t="s">
        <v>148</v>
      </c>
      <c r="D342" s="175" t="s">
        <v>241</v>
      </c>
      <c r="E342" s="36">
        <v>0</v>
      </c>
      <c r="F342" s="175" t="s">
        <v>241</v>
      </c>
      <c r="G342" s="176">
        <v>0</v>
      </c>
      <c r="H342" s="175" t="s">
        <v>241</v>
      </c>
      <c r="I342" s="176">
        <v>0</v>
      </c>
      <c r="J342" s="175" t="s">
        <v>241</v>
      </c>
      <c r="K342" s="176">
        <v>0</v>
      </c>
      <c r="L342" s="175" t="s">
        <v>241</v>
      </c>
      <c r="M342" s="176">
        <v>0</v>
      </c>
      <c r="N342" s="175" t="s">
        <v>241</v>
      </c>
      <c r="O342" s="176">
        <v>0</v>
      </c>
      <c r="P342" s="175" t="s">
        <v>241</v>
      </c>
      <c r="Q342" s="176">
        <v>0</v>
      </c>
      <c r="R342" s="175" t="s">
        <v>241</v>
      </c>
      <c r="S342" s="176">
        <v>0</v>
      </c>
      <c r="T342" s="175" t="s">
        <v>241</v>
      </c>
      <c r="U342" s="176">
        <v>0</v>
      </c>
      <c r="V342" s="175" t="s">
        <v>262</v>
      </c>
      <c r="W342" s="176">
        <v>0</v>
      </c>
      <c r="X342" s="175" t="s">
        <v>241</v>
      </c>
      <c r="Y342" s="176">
        <v>0</v>
      </c>
      <c r="Z342" s="175" t="s">
        <v>241</v>
      </c>
      <c r="AA342" s="176">
        <v>0</v>
      </c>
      <c r="AB342" s="175" t="s">
        <v>333</v>
      </c>
      <c r="AC342" s="176">
        <v>0</v>
      </c>
      <c r="AD342" s="175" t="s">
        <v>241</v>
      </c>
      <c r="AE342" s="176">
        <v>0</v>
      </c>
      <c r="AF342" s="175" t="s">
        <v>241</v>
      </c>
      <c r="AG342" s="176">
        <v>0</v>
      </c>
      <c r="AH342" s="175" t="s">
        <v>241</v>
      </c>
      <c r="AI342" s="176">
        <v>0</v>
      </c>
      <c r="AJ342" s="175" t="s">
        <v>331</v>
      </c>
      <c r="AK342" s="176">
        <v>0</v>
      </c>
      <c r="AL342" s="178" t="s">
        <v>332</v>
      </c>
      <c r="AM342" s="176">
        <v>0</v>
      </c>
    </row>
    <row r="343" spans="1:39" ht="12.75" hidden="1">
      <c r="A343" s="38" t="s">
        <v>33</v>
      </c>
      <c r="B343" s="1" t="s">
        <v>176</v>
      </c>
      <c r="C343" s="65" t="s">
        <v>177</v>
      </c>
      <c r="D343" s="175" t="s">
        <v>241</v>
      </c>
      <c r="E343" s="36">
        <v>0</v>
      </c>
      <c r="F343" s="175" t="s">
        <v>241</v>
      </c>
      <c r="G343" s="176">
        <v>0</v>
      </c>
      <c r="H343" s="175" t="s">
        <v>241</v>
      </c>
      <c r="I343" s="176">
        <v>0</v>
      </c>
      <c r="J343" s="175" t="s">
        <v>241</v>
      </c>
      <c r="K343" s="176">
        <v>0</v>
      </c>
      <c r="L343" s="175" t="s">
        <v>241</v>
      </c>
      <c r="M343" s="176">
        <v>0</v>
      </c>
      <c r="N343" s="175" t="s">
        <v>241</v>
      </c>
      <c r="O343" s="176">
        <v>0</v>
      </c>
      <c r="P343" s="175" t="s">
        <v>241</v>
      </c>
      <c r="Q343" s="176">
        <v>0</v>
      </c>
      <c r="R343" s="175" t="s">
        <v>241</v>
      </c>
      <c r="S343" s="176">
        <v>0</v>
      </c>
      <c r="T343" s="175" t="s">
        <v>241</v>
      </c>
      <c r="U343" s="176">
        <v>0</v>
      </c>
      <c r="V343" s="175" t="s">
        <v>241</v>
      </c>
      <c r="W343" s="176">
        <v>0</v>
      </c>
      <c r="X343" s="175" t="s">
        <v>241</v>
      </c>
      <c r="Y343" s="176">
        <v>0</v>
      </c>
      <c r="Z343" s="175">
        <v>10</v>
      </c>
      <c r="AA343" s="176">
        <v>0</v>
      </c>
      <c r="AB343" s="175" t="s">
        <v>241</v>
      </c>
      <c r="AC343" s="176">
        <v>0.1</v>
      </c>
      <c r="AD343" s="175" t="s">
        <v>241</v>
      </c>
      <c r="AE343" s="176">
        <v>0</v>
      </c>
      <c r="AF343" s="175" t="s">
        <v>241</v>
      </c>
      <c r="AG343" s="176">
        <v>0</v>
      </c>
      <c r="AH343" s="175">
        <v>10</v>
      </c>
      <c r="AI343" s="176">
        <v>0</v>
      </c>
      <c r="AJ343" s="175">
        <v>10</v>
      </c>
      <c r="AK343" s="176">
        <v>0</v>
      </c>
      <c r="AL343" s="178">
        <v>10</v>
      </c>
      <c r="AM343" s="176">
        <v>4</v>
      </c>
    </row>
    <row r="344" spans="1:39" ht="12.75" hidden="1">
      <c r="A344" s="39"/>
      <c r="B344" s="2"/>
      <c r="C344" s="66" t="s">
        <v>148</v>
      </c>
      <c r="D344" s="175" t="s">
        <v>241</v>
      </c>
      <c r="E344" s="36">
        <v>0</v>
      </c>
      <c r="F344" s="175" t="s">
        <v>241</v>
      </c>
      <c r="G344" s="176">
        <v>0</v>
      </c>
      <c r="H344" s="175" t="s">
        <v>241</v>
      </c>
      <c r="I344" s="176">
        <v>0</v>
      </c>
      <c r="J344" s="175" t="s">
        <v>241</v>
      </c>
      <c r="K344" s="176">
        <v>0</v>
      </c>
      <c r="L344" s="175" t="s">
        <v>241</v>
      </c>
      <c r="M344" s="176">
        <v>0</v>
      </c>
      <c r="N344" s="175" t="s">
        <v>241</v>
      </c>
      <c r="O344" s="176">
        <v>0</v>
      </c>
      <c r="P344" s="175" t="s">
        <v>241</v>
      </c>
      <c r="Q344" s="176">
        <v>0</v>
      </c>
      <c r="R344" s="175" t="s">
        <v>241</v>
      </c>
      <c r="S344" s="176">
        <v>0</v>
      </c>
      <c r="T344" s="175" t="s">
        <v>241</v>
      </c>
      <c r="U344" s="176">
        <v>0</v>
      </c>
      <c r="V344" s="175" t="s">
        <v>241</v>
      </c>
      <c r="W344" s="176">
        <v>1.744</v>
      </c>
      <c r="X344" s="175" t="s">
        <v>241</v>
      </c>
      <c r="Y344" s="176">
        <v>0</v>
      </c>
      <c r="Z344" s="175" t="s">
        <v>319</v>
      </c>
      <c r="AA344" s="176">
        <v>0</v>
      </c>
      <c r="AB344" s="175" t="s">
        <v>241</v>
      </c>
      <c r="AC344" s="176">
        <v>0.408</v>
      </c>
      <c r="AD344" s="175" t="s">
        <v>241</v>
      </c>
      <c r="AE344" s="176">
        <v>0</v>
      </c>
      <c r="AF344" s="175" t="s">
        <v>241</v>
      </c>
      <c r="AG344" s="176">
        <v>0.281</v>
      </c>
      <c r="AH344" s="175" t="s">
        <v>326</v>
      </c>
      <c r="AI344" s="176">
        <v>0</v>
      </c>
      <c r="AJ344" s="175" t="s">
        <v>326</v>
      </c>
      <c r="AK344" s="176">
        <v>0</v>
      </c>
      <c r="AL344" s="178" t="s">
        <v>326</v>
      </c>
      <c r="AM344" s="176">
        <v>3.79</v>
      </c>
    </row>
    <row r="345" spans="1:39" ht="12.75" hidden="1">
      <c r="A345" s="38" t="s">
        <v>178</v>
      </c>
      <c r="B345" s="1" t="s">
        <v>179</v>
      </c>
      <c r="C345" s="65" t="s">
        <v>177</v>
      </c>
      <c r="D345" s="175" t="s">
        <v>241</v>
      </c>
      <c r="E345" s="36">
        <v>2.5</v>
      </c>
      <c r="F345" s="175" t="s">
        <v>241</v>
      </c>
      <c r="G345" s="176" t="s">
        <v>499</v>
      </c>
      <c r="H345" s="175" t="s">
        <v>241</v>
      </c>
      <c r="I345" s="176">
        <v>4</v>
      </c>
      <c r="J345" s="175" t="s">
        <v>241</v>
      </c>
      <c r="K345" s="176">
        <v>5</v>
      </c>
      <c r="L345" s="175" t="s">
        <v>241</v>
      </c>
      <c r="M345" s="176">
        <v>0</v>
      </c>
      <c r="N345" s="175" t="s">
        <v>241</v>
      </c>
      <c r="O345" s="176" t="s">
        <v>184</v>
      </c>
      <c r="P345" s="175" t="s">
        <v>241</v>
      </c>
      <c r="Q345" s="176">
        <v>3</v>
      </c>
      <c r="R345" s="175" t="s">
        <v>241</v>
      </c>
      <c r="S345" s="176">
        <v>2.5</v>
      </c>
      <c r="T345" s="175" t="s">
        <v>181</v>
      </c>
      <c r="U345" s="176">
        <v>28</v>
      </c>
      <c r="V345" s="175" t="s">
        <v>241</v>
      </c>
      <c r="W345" s="176">
        <v>10</v>
      </c>
      <c r="X345" s="175" t="s">
        <v>241</v>
      </c>
      <c r="Y345" s="176">
        <v>4</v>
      </c>
      <c r="Z345" s="175" t="s">
        <v>241</v>
      </c>
      <c r="AA345" s="176">
        <v>10</v>
      </c>
      <c r="AB345" s="175" t="s">
        <v>241</v>
      </c>
      <c r="AC345" s="176">
        <v>20</v>
      </c>
      <c r="AD345" s="175" t="s">
        <v>241</v>
      </c>
      <c r="AE345" s="176">
        <v>14</v>
      </c>
      <c r="AF345" s="175" t="s">
        <v>241</v>
      </c>
      <c r="AG345" s="176">
        <v>0.4</v>
      </c>
      <c r="AH345" s="175" t="s">
        <v>241</v>
      </c>
      <c r="AI345" s="176">
        <v>2</v>
      </c>
      <c r="AJ345" s="100">
        <v>0</v>
      </c>
      <c r="AK345" s="101">
        <v>3</v>
      </c>
      <c r="AL345" s="184">
        <v>0</v>
      </c>
      <c r="AM345" s="101">
        <v>1</v>
      </c>
    </row>
    <row r="346" spans="1:39" ht="12.75" hidden="1">
      <c r="A346" s="39"/>
      <c r="B346" s="2"/>
      <c r="C346" s="66" t="s">
        <v>148</v>
      </c>
      <c r="D346" s="175" t="s">
        <v>241</v>
      </c>
      <c r="E346" s="36">
        <v>1.625</v>
      </c>
      <c r="F346" s="175" t="s">
        <v>241</v>
      </c>
      <c r="G346" s="176" t="s">
        <v>786</v>
      </c>
      <c r="H346" s="175" t="s">
        <v>241</v>
      </c>
      <c r="I346" s="176">
        <v>1.897</v>
      </c>
      <c r="J346" s="175" t="s">
        <v>241</v>
      </c>
      <c r="K346" s="176">
        <v>4.02</v>
      </c>
      <c r="L346" s="175" t="s">
        <v>241</v>
      </c>
      <c r="M346" s="176">
        <v>0</v>
      </c>
      <c r="N346" s="175" t="s">
        <v>241</v>
      </c>
      <c r="O346" s="176" t="s">
        <v>772</v>
      </c>
      <c r="P346" s="175" t="s">
        <v>241</v>
      </c>
      <c r="Q346" s="176">
        <v>1.922</v>
      </c>
      <c r="R346" s="175" t="s">
        <v>241</v>
      </c>
      <c r="S346" s="176">
        <v>1.779</v>
      </c>
      <c r="T346" s="175" t="s">
        <v>315</v>
      </c>
      <c r="U346" s="176">
        <v>14.658</v>
      </c>
      <c r="V346" s="175" t="s">
        <v>241</v>
      </c>
      <c r="W346" s="176">
        <v>6.058</v>
      </c>
      <c r="X346" s="175" t="s">
        <v>241</v>
      </c>
      <c r="Y346" s="176">
        <v>3.389</v>
      </c>
      <c r="Z346" s="175" t="s">
        <v>241</v>
      </c>
      <c r="AA346" s="176">
        <v>7.542</v>
      </c>
      <c r="AB346" s="175" t="s">
        <v>241</v>
      </c>
      <c r="AC346" s="176">
        <v>12.609</v>
      </c>
      <c r="AD346" s="175" t="s">
        <v>241</v>
      </c>
      <c r="AE346" s="176">
        <v>7.12</v>
      </c>
      <c r="AF346" s="175" t="s">
        <v>241</v>
      </c>
      <c r="AG346" s="176">
        <v>0.8320000000000001</v>
      </c>
      <c r="AH346" s="175" t="s">
        <v>241</v>
      </c>
      <c r="AI346" s="176">
        <v>2.353</v>
      </c>
      <c r="AJ346" s="100">
        <v>0</v>
      </c>
      <c r="AK346" s="101">
        <v>2.283</v>
      </c>
      <c r="AL346" s="184">
        <v>0</v>
      </c>
      <c r="AM346" s="101">
        <v>1.527</v>
      </c>
    </row>
    <row r="347" spans="1:39" ht="12.75" hidden="1">
      <c r="A347" s="38" t="s">
        <v>181</v>
      </c>
      <c r="B347" s="1" t="s">
        <v>180</v>
      </c>
      <c r="C347" s="65" t="s">
        <v>177</v>
      </c>
      <c r="D347" s="175" t="s">
        <v>241</v>
      </c>
      <c r="E347" s="36" t="s">
        <v>708</v>
      </c>
      <c r="F347" s="175" t="s">
        <v>241</v>
      </c>
      <c r="G347" s="176" t="s">
        <v>501</v>
      </c>
      <c r="H347" s="175">
        <v>18</v>
      </c>
      <c r="I347" s="176">
        <v>9</v>
      </c>
      <c r="J347" s="175" t="s">
        <v>241</v>
      </c>
      <c r="K347" s="176" t="s">
        <v>779</v>
      </c>
      <c r="L347" s="175" t="s">
        <v>241</v>
      </c>
      <c r="M347" s="176">
        <v>0.3</v>
      </c>
      <c r="N347" s="175" t="s">
        <v>241</v>
      </c>
      <c r="O347" s="176">
        <v>2.3</v>
      </c>
      <c r="P347" s="175">
        <v>5</v>
      </c>
      <c r="Q347" s="176">
        <v>0</v>
      </c>
      <c r="R347" s="175" t="s">
        <v>241</v>
      </c>
      <c r="S347" s="176">
        <v>0.2</v>
      </c>
      <c r="T347" s="175" t="s">
        <v>241</v>
      </c>
      <c r="U347" s="176">
        <v>3</v>
      </c>
      <c r="V347" s="175">
        <v>3</v>
      </c>
      <c r="W347" s="176">
        <v>1</v>
      </c>
      <c r="X347" s="175">
        <v>12</v>
      </c>
      <c r="Y347" s="176">
        <v>3.1</v>
      </c>
      <c r="Z347" s="175" t="s">
        <v>241</v>
      </c>
      <c r="AA347" s="176">
        <v>4.8</v>
      </c>
      <c r="AB347" s="175">
        <v>30</v>
      </c>
      <c r="AC347" s="176" t="s">
        <v>504</v>
      </c>
      <c r="AD347" s="175" t="s">
        <v>241</v>
      </c>
      <c r="AE347" s="176">
        <v>0.1</v>
      </c>
      <c r="AF347" s="175" t="s">
        <v>241</v>
      </c>
      <c r="AG347" s="176">
        <v>0</v>
      </c>
      <c r="AH347" s="175" t="s">
        <v>225</v>
      </c>
      <c r="AI347" s="176">
        <v>0.3</v>
      </c>
      <c r="AJ347" s="100">
        <v>18</v>
      </c>
      <c r="AK347" s="101">
        <v>2</v>
      </c>
      <c r="AL347" s="184">
        <v>18</v>
      </c>
      <c r="AM347" s="101">
        <v>4</v>
      </c>
    </row>
    <row r="348" spans="1:39" ht="12.75" hidden="1">
      <c r="A348" s="39"/>
      <c r="B348" s="2"/>
      <c r="C348" s="66" t="s">
        <v>148</v>
      </c>
      <c r="D348" s="175" t="s">
        <v>241</v>
      </c>
      <c r="E348" s="36" t="s">
        <v>792</v>
      </c>
      <c r="F348" s="175" t="s">
        <v>241</v>
      </c>
      <c r="G348" s="176" t="s">
        <v>787</v>
      </c>
      <c r="H348" s="175">
        <v>10.068</v>
      </c>
      <c r="I348" s="176">
        <v>9.661999999999999</v>
      </c>
      <c r="J348" s="175" t="s">
        <v>241</v>
      </c>
      <c r="K348" s="176" t="s">
        <v>780</v>
      </c>
      <c r="L348" s="175" t="s">
        <v>241</v>
      </c>
      <c r="M348" s="176">
        <v>0.762</v>
      </c>
      <c r="N348" s="175" t="s">
        <v>241</v>
      </c>
      <c r="O348" s="176">
        <v>2.338</v>
      </c>
      <c r="P348" s="175">
        <v>4.718</v>
      </c>
      <c r="Q348" s="176">
        <v>0</v>
      </c>
      <c r="R348" s="175" t="s">
        <v>241</v>
      </c>
      <c r="S348" s="176">
        <v>0.4</v>
      </c>
      <c r="T348" s="175" t="s">
        <v>241</v>
      </c>
      <c r="U348" s="176">
        <v>2.7640000000000002</v>
      </c>
      <c r="V348" s="175">
        <v>2.289</v>
      </c>
      <c r="W348" s="176">
        <v>1.564</v>
      </c>
      <c r="X348" s="175">
        <v>9.112</v>
      </c>
      <c r="Y348" s="176">
        <v>2.3760000000000003</v>
      </c>
      <c r="Z348" s="175" t="s">
        <v>241</v>
      </c>
      <c r="AA348" s="176">
        <v>4.134</v>
      </c>
      <c r="AB348" s="175">
        <v>20.711</v>
      </c>
      <c r="AC348" s="176">
        <v>16.256</v>
      </c>
      <c r="AD348" s="175" t="s">
        <v>241</v>
      </c>
      <c r="AE348" s="176">
        <v>0.255</v>
      </c>
      <c r="AF348" s="175" t="s">
        <v>241</v>
      </c>
      <c r="AG348" s="176">
        <v>0</v>
      </c>
      <c r="AH348" s="175" t="s">
        <v>323</v>
      </c>
      <c r="AI348" s="176">
        <v>0.88</v>
      </c>
      <c r="AJ348" s="175" t="s">
        <v>322</v>
      </c>
      <c r="AK348" s="176">
        <v>1.8439999999999999</v>
      </c>
      <c r="AL348" s="178" t="s">
        <v>322</v>
      </c>
      <c r="AM348" s="176">
        <v>2.71</v>
      </c>
    </row>
    <row r="349" spans="1:39" ht="12.75" hidden="1">
      <c r="A349" s="38" t="s">
        <v>183</v>
      </c>
      <c r="B349" s="1" t="s">
        <v>182</v>
      </c>
      <c r="C349" s="65" t="s">
        <v>177</v>
      </c>
      <c r="D349" s="175" t="s">
        <v>241</v>
      </c>
      <c r="E349" s="36">
        <v>2</v>
      </c>
      <c r="F349" s="175" t="s">
        <v>241</v>
      </c>
      <c r="G349" s="176">
        <v>2</v>
      </c>
      <c r="H349" s="175" t="s">
        <v>241</v>
      </c>
      <c r="I349" s="176">
        <v>0</v>
      </c>
      <c r="J349" s="175">
        <v>15</v>
      </c>
      <c r="K349" s="176">
        <v>0</v>
      </c>
      <c r="L349" s="175" t="s">
        <v>18</v>
      </c>
      <c r="M349" s="176">
        <v>8</v>
      </c>
      <c r="N349" s="175">
        <v>5</v>
      </c>
      <c r="O349" s="176">
        <v>6</v>
      </c>
      <c r="P349" s="175" t="s">
        <v>241</v>
      </c>
      <c r="Q349" s="176">
        <v>0</v>
      </c>
      <c r="R349" s="175" t="s">
        <v>241</v>
      </c>
      <c r="S349" s="176" t="s">
        <v>8</v>
      </c>
      <c r="T349" s="175" t="s">
        <v>241</v>
      </c>
      <c r="U349" s="176">
        <v>0</v>
      </c>
      <c r="V349" s="175">
        <v>4</v>
      </c>
      <c r="W349" s="176">
        <v>0</v>
      </c>
      <c r="X349" s="175" t="s">
        <v>241</v>
      </c>
      <c r="Y349" s="176">
        <v>0</v>
      </c>
      <c r="Z349" s="175" t="s">
        <v>241</v>
      </c>
      <c r="AA349" s="176">
        <v>7</v>
      </c>
      <c r="AB349" s="175" t="s">
        <v>241</v>
      </c>
      <c r="AC349" s="176">
        <v>0</v>
      </c>
      <c r="AD349" s="175">
        <v>6</v>
      </c>
      <c r="AE349" s="176">
        <v>0</v>
      </c>
      <c r="AF349" s="175">
        <v>7</v>
      </c>
      <c r="AG349" s="176">
        <v>0</v>
      </c>
      <c r="AH349" s="175" t="s">
        <v>241</v>
      </c>
      <c r="AI349" s="176">
        <v>16</v>
      </c>
      <c r="AJ349" s="100">
        <v>0</v>
      </c>
      <c r="AK349" s="101">
        <v>0</v>
      </c>
      <c r="AL349" s="184">
        <v>9</v>
      </c>
      <c r="AM349" s="101">
        <v>2</v>
      </c>
    </row>
    <row r="350" spans="1:39" ht="12.75" hidden="1">
      <c r="A350" s="39"/>
      <c r="B350" s="2"/>
      <c r="C350" s="66" t="s">
        <v>148</v>
      </c>
      <c r="D350" s="175" t="s">
        <v>241</v>
      </c>
      <c r="E350" s="36">
        <v>1.529</v>
      </c>
      <c r="F350" s="175" t="s">
        <v>241</v>
      </c>
      <c r="G350" s="176">
        <v>1.278</v>
      </c>
      <c r="H350" s="175" t="s">
        <v>241</v>
      </c>
      <c r="I350" s="176">
        <v>0</v>
      </c>
      <c r="J350" s="175">
        <v>7.849</v>
      </c>
      <c r="K350" s="176">
        <v>0</v>
      </c>
      <c r="L350" s="175" t="s">
        <v>242</v>
      </c>
      <c r="M350" s="176">
        <v>5.188</v>
      </c>
      <c r="N350" s="175">
        <v>2.731</v>
      </c>
      <c r="O350" s="176">
        <v>6.392</v>
      </c>
      <c r="P350" s="175" t="s">
        <v>241</v>
      </c>
      <c r="Q350" s="176">
        <v>0</v>
      </c>
      <c r="R350" s="175" t="s">
        <v>241</v>
      </c>
      <c r="S350" s="176" t="s">
        <v>763</v>
      </c>
      <c r="T350" s="175" t="s">
        <v>241</v>
      </c>
      <c r="U350" s="176">
        <v>0</v>
      </c>
      <c r="V350" s="175" t="s">
        <v>316</v>
      </c>
      <c r="W350" s="176">
        <v>0</v>
      </c>
      <c r="X350" s="175" t="s">
        <v>241</v>
      </c>
      <c r="Y350" s="176">
        <v>0</v>
      </c>
      <c r="Z350" s="175" t="s">
        <v>241</v>
      </c>
      <c r="AA350" s="176">
        <v>4.417</v>
      </c>
      <c r="AB350" s="175" t="s">
        <v>241</v>
      </c>
      <c r="AC350" s="176">
        <v>0</v>
      </c>
      <c r="AD350" s="175" t="s">
        <v>320</v>
      </c>
      <c r="AE350" s="176">
        <v>0</v>
      </c>
      <c r="AF350" s="175">
        <v>3.827</v>
      </c>
      <c r="AG350" s="176">
        <v>0</v>
      </c>
      <c r="AH350" s="175" t="s">
        <v>241</v>
      </c>
      <c r="AI350" s="176">
        <v>10.451</v>
      </c>
      <c r="AJ350" s="100">
        <v>0</v>
      </c>
      <c r="AK350" s="101">
        <v>0</v>
      </c>
      <c r="AL350" s="184">
        <v>4.923</v>
      </c>
      <c r="AM350" s="101">
        <v>1.278</v>
      </c>
    </row>
    <row r="351" spans="1:39" ht="12.75" hidden="1">
      <c r="A351" s="38" t="s">
        <v>184</v>
      </c>
      <c r="B351" s="1" t="s">
        <v>186</v>
      </c>
      <c r="C351" s="65" t="s">
        <v>162</v>
      </c>
      <c r="D351" s="175" t="s">
        <v>241</v>
      </c>
      <c r="E351" s="36" t="s">
        <v>27</v>
      </c>
      <c r="F351" s="175" t="s">
        <v>241</v>
      </c>
      <c r="G351" s="176">
        <v>0</v>
      </c>
      <c r="H351" s="175" t="s">
        <v>241</v>
      </c>
      <c r="I351" s="176">
        <v>0</v>
      </c>
      <c r="J351" s="175" t="s">
        <v>241</v>
      </c>
      <c r="K351" s="176">
        <v>2</v>
      </c>
      <c r="L351" s="175" t="s">
        <v>241</v>
      </c>
      <c r="M351" s="176">
        <v>0</v>
      </c>
      <c r="N351" s="175" t="s">
        <v>241</v>
      </c>
      <c r="O351" s="176">
        <v>0</v>
      </c>
      <c r="P351" s="175" t="s">
        <v>241</v>
      </c>
      <c r="Q351" s="176">
        <v>0</v>
      </c>
      <c r="R351" s="175" t="s">
        <v>14</v>
      </c>
      <c r="S351" s="176">
        <v>0</v>
      </c>
      <c r="T351" s="175" t="s">
        <v>241</v>
      </c>
      <c r="U351" s="176" t="s">
        <v>9</v>
      </c>
      <c r="V351" s="175" t="s">
        <v>241</v>
      </c>
      <c r="W351" s="176">
        <v>0</v>
      </c>
      <c r="X351" s="175" t="s">
        <v>241</v>
      </c>
      <c r="Y351" s="176">
        <v>0</v>
      </c>
      <c r="Z351" s="175" t="s">
        <v>241</v>
      </c>
      <c r="AA351" s="176">
        <v>0</v>
      </c>
      <c r="AB351" s="175" t="s">
        <v>241</v>
      </c>
      <c r="AC351" s="176">
        <v>0</v>
      </c>
      <c r="AD351" s="175" t="s">
        <v>241</v>
      </c>
      <c r="AE351" s="176">
        <v>0</v>
      </c>
      <c r="AF351" s="175" t="s">
        <v>241</v>
      </c>
      <c r="AG351" s="176">
        <v>0</v>
      </c>
      <c r="AH351" s="175" t="s">
        <v>183</v>
      </c>
      <c r="AI351" s="176">
        <v>7</v>
      </c>
      <c r="AJ351" s="175" t="s">
        <v>183</v>
      </c>
      <c r="AK351" s="176">
        <v>0</v>
      </c>
      <c r="AL351" s="178" t="s">
        <v>183</v>
      </c>
      <c r="AM351" s="176">
        <v>0</v>
      </c>
    </row>
    <row r="352" spans="1:39" ht="12.75" hidden="1">
      <c r="A352" s="39"/>
      <c r="B352" s="2"/>
      <c r="C352" s="66" t="s">
        <v>148</v>
      </c>
      <c r="D352" s="175" t="s">
        <v>241</v>
      </c>
      <c r="E352" s="36" t="s">
        <v>793</v>
      </c>
      <c r="F352" s="175" t="s">
        <v>241</v>
      </c>
      <c r="G352" s="176">
        <v>0</v>
      </c>
      <c r="H352" s="175" t="s">
        <v>241</v>
      </c>
      <c r="I352" s="176">
        <v>0</v>
      </c>
      <c r="J352" s="175" t="s">
        <v>241</v>
      </c>
      <c r="K352" s="176">
        <v>6.375</v>
      </c>
      <c r="L352" s="175" t="s">
        <v>241</v>
      </c>
      <c r="M352" s="176">
        <v>0</v>
      </c>
      <c r="N352" s="175" t="s">
        <v>241</v>
      </c>
      <c r="O352" s="176">
        <v>0</v>
      </c>
      <c r="P352" s="175" t="s">
        <v>241</v>
      </c>
      <c r="Q352" s="176">
        <v>0</v>
      </c>
      <c r="R352" s="175" t="s">
        <v>329</v>
      </c>
      <c r="S352" s="176">
        <v>0</v>
      </c>
      <c r="T352" s="175" t="s">
        <v>241</v>
      </c>
      <c r="U352" s="176" t="s">
        <v>757</v>
      </c>
      <c r="V352" s="175" t="s">
        <v>241</v>
      </c>
      <c r="W352" s="176">
        <v>0</v>
      </c>
      <c r="X352" s="175" t="s">
        <v>241</v>
      </c>
      <c r="Y352" s="176">
        <v>0</v>
      </c>
      <c r="Z352" s="175" t="s">
        <v>241</v>
      </c>
      <c r="AA352" s="176">
        <v>0</v>
      </c>
      <c r="AB352" s="175" t="s">
        <v>241</v>
      </c>
      <c r="AC352" s="176">
        <v>0</v>
      </c>
      <c r="AD352" s="175" t="s">
        <v>241</v>
      </c>
      <c r="AE352" s="176">
        <v>0</v>
      </c>
      <c r="AF352" s="175" t="s">
        <v>241</v>
      </c>
      <c r="AG352" s="176">
        <v>0</v>
      </c>
      <c r="AH352" s="175" t="s">
        <v>321</v>
      </c>
      <c r="AI352" s="176">
        <v>20.732</v>
      </c>
      <c r="AJ352" s="175" t="s">
        <v>321</v>
      </c>
      <c r="AK352" s="176">
        <v>0</v>
      </c>
      <c r="AL352" s="178" t="s">
        <v>321</v>
      </c>
      <c r="AM352" s="176">
        <v>0</v>
      </c>
    </row>
    <row r="353" spans="1:39" ht="12.75" hidden="1">
      <c r="A353" s="38" t="s">
        <v>185</v>
      </c>
      <c r="B353" s="1" t="s">
        <v>188</v>
      </c>
      <c r="C353" s="65" t="s">
        <v>162</v>
      </c>
      <c r="D353" s="175" t="s">
        <v>241</v>
      </c>
      <c r="E353" s="36" t="s">
        <v>16</v>
      </c>
      <c r="F353" s="175">
        <v>3</v>
      </c>
      <c r="G353" s="176" t="s">
        <v>515</v>
      </c>
      <c r="H353" s="175" t="s">
        <v>241</v>
      </c>
      <c r="I353" s="176">
        <v>12</v>
      </c>
      <c r="J353" s="175" t="s">
        <v>241</v>
      </c>
      <c r="K353" s="176">
        <v>6</v>
      </c>
      <c r="L353" s="175" t="s">
        <v>241</v>
      </c>
      <c r="M353" s="176">
        <v>14</v>
      </c>
      <c r="N353" s="175" t="s">
        <v>241</v>
      </c>
      <c r="O353" s="176" t="s">
        <v>17</v>
      </c>
      <c r="P353" s="175" t="s">
        <v>241</v>
      </c>
      <c r="Q353" s="176">
        <v>2</v>
      </c>
      <c r="R353" s="175" t="s">
        <v>241</v>
      </c>
      <c r="S353" s="176">
        <v>1</v>
      </c>
      <c r="T353" s="175" t="s">
        <v>241</v>
      </c>
      <c r="U353" s="176">
        <v>15</v>
      </c>
      <c r="V353" s="175" t="s">
        <v>241</v>
      </c>
      <c r="W353" s="176">
        <v>24</v>
      </c>
      <c r="X353" s="175">
        <v>16</v>
      </c>
      <c r="Y353" s="176">
        <v>33</v>
      </c>
      <c r="Z353" s="175">
        <v>8</v>
      </c>
      <c r="AA353" s="176">
        <v>42</v>
      </c>
      <c r="AB353" s="175">
        <v>32</v>
      </c>
      <c r="AC353" s="176">
        <v>57</v>
      </c>
      <c r="AD353" s="175">
        <v>12</v>
      </c>
      <c r="AE353" s="176">
        <v>7</v>
      </c>
      <c r="AF353" s="175" t="s">
        <v>241</v>
      </c>
      <c r="AG353" s="176">
        <v>5</v>
      </c>
      <c r="AH353" s="175" t="s">
        <v>16</v>
      </c>
      <c r="AI353" s="176">
        <v>25</v>
      </c>
      <c r="AJ353" s="100">
        <v>6</v>
      </c>
      <c r="AK353" s="101">
        <v>15</v>
      </c>
      <c r="AL353" s="184">
        <v>6</v>
      </c>
      <c r="AM353" s="101">
        <v>14</v>
      </c>
    </row>
    <row r="354" spans="1:39" ht="12.75" hidden="1">
      <c r="A354" s="39"/>
      <c r="B354" s="2"/>
      <c r="C354" s="66" t="s">
        <v>148</v>
      </c>
      <c r="D354" s="175" t="s">
        <v>241</v>
      </c>
      <c r="E354" s="36" t="s">
        <v>794</v>
      </c>
      <c r="F354" s="175">
        <v>15.765</v>
      </c>
      <c r="G354" s="82">
        <v>13.865</v>
      </c>
      <c r="H354" s="175" t="s">
        <v>241</v>
      </c>
      <c r="I354" s="176">
        <v>4.768</v>
      </c>
      <c r="J354" s="175" t="s">
        <v>241</v>
      </c>
      <c r="K354" s="176">
        <v>4.189</v>
      </c>
      <c r="L354" s="175" t="s">
        <v>241</v>
      </c>
      <c r="M354" s="176">
        <v>7.481</v>
      </c>
      <c r="N354" s="175" t="s">
        <v>241</v>
      </c>
      <c r="O354" s="176" t="s">
        <v>773</v>
      </c>
      <c r="P354" s="175" t="s">
        <v>241</v>
      </c>
      <c r="Q354" s="176">
        <v>0.604</v>
      </c>
      <c r="R354" s="175" t="s">
        <v>241</v>
      </c>
      <c r="S354" s="176">
        <v>1.169</v>
      </c>
      <c r="T354" s="175" t="s">
        <v>241</v>
      </c>
      <c r="U354" s="176">
        <v>8.876</v>
      </c>
      <c r="V354" s="175" t="s">
        <v>241</v>
      </c>
      <c r="W354" s="176">
        <v>11.189</v>
      </c>
      <c r="X354" s="175" t="s">
        <v>317</v>
      </c>
      <c r="Y354" s="176">
        <v>15.392999999999999</v>
      </c>
      <c r="Z354" s="175">
        <v>5.761</v>
      </c>
      <c r="AA354" s="176">
        <v>19.673000000000002</v>
      </c>
      <c r="AB354" s="175">
        <v>18.711</v>
      </c>
      <c r="AC354" s="176">
        <v>27.303</v>
      </c>
      <c r="AD354" s="175">
        <v>19.097</v>
      </c>
      <c r="AE354" s="176">
        <v>4.356</v>
      </c>
      <c r="AF354" s="175" t="s">
        <v>241</v>
      </c>
      <c r="AG354" s="176">
        <v>3.121</v>
      </c>
      <c r="AH354" s="175" t="s">
        <v>242</v>
      </c>
      <c r="AI354" s="176">
        <v>27.04</v>
      </c>
      <c r="AJ354" s="175" t="s">
        <v>242</v>
      </c>
      <c r="AK354" s="176">
        <v>6.21</v>
      </c>
      <c r="AL354" s="178" t="s">
        <v>242</v>
      </c>
      <c r="AM354" s="176">
        <v>25.313</v>
      </c>
    </row>
    <row r="355" spans="1:39" ht="12.75" hidden="1">
      <c r="A355" s="38" t="s">
        <v>187</v>
      </c>
      <c r="B355" s="1" t="s">
        <v>190</v>
      </c>
      <c r="C355" s="65" t="s">
        <v>177</v>
      </c>
      <c r="D355" s="175" t="s">
        <v>241</v>
      </c>
      <c r="E355" s="36" t="s">
        <v>511</v>
      </c>
      <c r="F355" s="175" t="s">
        <v>241</v>
      </c>
      <c r="G355" s="176">
        <v>26</v>
      </c>
      <c r="H355" s="175">
        <v>50</v>
      </c>
      <c r="I355" s="176">
        <v>7</v>
      </c>
      <c r="J355" s="175" t="s">
        <v>241</v>
      </c>
      <c r="K355" s="176" t="s">
        <v>20</v>
      </c>
      <c r="L355" s="175" t="s">
        <v>241</v>
      </c>
      <c r="M355" s="176">
        <v>23</v>
      </c>
      <c r="N355" s="175" t="s">
        <v>241</v>
      </c>
      <c r="O355" s="176">
        <v>17.5</v>
      </c>
      <c r="P355" s="175" t="s">
        <v>241</v>
      </c>
      <c r="Q355" s="176">
        <v>0</v>
      </c>
      <c r="R355" s="175" t="s">
        <v>241</v>
      </c>
      <c r="S355" s="176">
        <v>50</v>
      </c>
      <c r="T355" s="175" t="s">
        <v>241</v>
      </c>
      <c r="U355" s="176">
        <v>15</v>
      </c>
      <c r="V355" s="175" t="s">
        <v>241</v>
      </c>
      <c r="W355" s="176">
        <v>27</v>
      </c>
      <c r="X355" s="175" t="s">
        <v>241</v>
      </c>
      <c r="Y355" s="176">
        <v>0</v>
      </c>
      <c r="Z355" s="175" t="s">
        <v>241</v>
      </c>
      <c r="AA355" s="176">
        <v>12</v>
      </c>
      <c r="AB355" s="175" t="s">
        <v>241</v>
      </c>
      <c r="AC355" s="176">
        <v>6.5</v>
      </c>
      <c r="AD355" s="175" t="s">
        <v>241</v>
      </c>
      <c r="AE355" s="176">
        <v>0.5</v>
      </c>
      <c r="AF355" s="175" t="s">
        <v>241</v>
      </c>
      <c r="AG355" s="176">
        <v>0</v>
      </c>
      <c r="AH355" s="175" t="s">
        <v>20</v>
      </c>
      <c r="AI355" s="176">
        <v>22</v>
      </c>
      <c r="AJ355" s="100">
        <v>10</v>
      </c>
      <c r="AK355" s="101">
        <v>13</v>
      </c>
      <c r="AL355" s="184">
        <v>10</v>
      </c>
      <c r="AM355" s="101">
        <v>108.5</v>
      </c>
    </row>
    <row r="356" spans="1:39" ht="12.75" hidden="1">
      <c r="A356" s="39"/>
      <c r="B356" s="2"/>
      <c r="C356" s="66" t="s">
        <v>148</v>
      </c>
      <c r="D356" s="175" t="s">
        <v>241</v>
      </c>
      <c r="E356" s="36" t="s">
        <v>795</v>
      </c>
      <c r="F356" s="175" t="s">
        <v>241</v>
      </c>
      <c r="G356" s="176">
        <v>2.51</v>
      </c>
      <c r="H356" s="175">
        <v>4.26</v>
      </c>
      <c r="I356" s="176">
        <v>0.675</v>
      </c>
      <c r="J356" s="175" t="s">
        <v>241</v>
      </c>
      <c r="K356" s="176" t="s">
        <v>781</v>
      </c>
      <c r="L356" s="175" t="s">
        <v>241</v>
      </c>
      <c r="M356" s="176">
        <v>3.125</v>
      </c>
      <c r="N356" s="175" t="s">
        <v>241</v>
      </c>
      <c r="O356" s="176">
        <v>1.556</v>
      </c>
      <c r="P356" s="175" t="s">
        <v>241</v>
      </c>
      <c r="Q356" s="176">
        <v>0</v>
      </c>
      <c r="R356" s="175" t="s">
        <v>241</v>
      </c>
      <c r="S356" s="176">
        <v>6.004</v>
      </c>
      <c r="T356" s="175" t="s">
        <v>241</v>
      </c>
      <c r="U356" s="176">
        <v>2.378</v>
      </c>
      <c r="V356" s="175" t="s">
        <v>241</v>
      </c>
      <c r="W356" s="176">
        <v>2.392</v>
      </c>
      <c r="X356" s="175" t="s">
        <v>241</v>
      </c>
      <c r="Y356" s="176">
        <v>0</v>
      </c>
      <c r="Z356" s="175" t="s">
        <v>241</v>
      </c>
      <c r="AA356" s="176">
        <v>1.602</v>
      </c>
      <c r="AB356" s="175" t="s">
        <v>241</v>
      </c>
      <c r="AC356" s="176">
        <v>0.967</v>
      </c>
      <c r="AD356" s="175" t="s">
        <v>241</v>
      </c>
      <c r="AE356" s="176">
        <v>0.064</v>
      </c>
      <c r="AF356" s="175" t="s">
        <v>241</v>
      </c>
      <c r="AG356" s="176">
        <v>0</v>
      </c>
      <c r="AH356" s="175" t="s">
        <v>230</v>
      </c>
      <c r="AI356" s="176">
        <v>2.153</v>
      </c>
      <c r="AJ356" s="175" t="s">
        <v>230</v>
      </c>
      <c r="AK356" s="176">
        <v>1.34</v>
      </c>
      <c r="AL356" s="178" t="s">
        <v>230</v>
      </c>
      <c r="AM356" s="176">
        <v>10.946000000000002</v>
      </c>
    </row>
    <row r="357" spans="1:39" ht="12.75" hidden="1">
      <c r="A357" s="38" t="s">
        <v>189</v>
      </c>
      <c r="B357" s="1" t="s">
        <v>192</v>
      </c>
      <c r="C357" s="65" t="s">
        <v>162</v>
      </c>
      <c r="D357" s="175" t="s">
        <v>241</v>
      </c>
      <c r="E357" s="36">
        <v>19</v>
      </c>
      <c r="F357" s="175" t="s">
        <v>241</v>
      </c>
      <c r="G357" s="176" t="s">
        <v>22</v>
      </c>
      <c r="H357" s="175">
        <v>5</v>
      </c>
      <c r="I357" s="176">
        <v>13</v>
      </c>
      <c r="J357" s="175" t="s">
        <v>241</v>
      </c>
      <c r="K357" s="176">
        <v>23</v>
      </c>
      <c r="L357" s="175">
        <v>20</v>
      </c>
      <c r="M357" s="176" t="s">
        <v>185</v>
      </c>
      <c r="N357" s="175">
        <v>30</v>
      </c>
      <c r="O357" s="176">
        <v>31</v>
      </c>
      <c r="P357" s="175" t="s">
        <v>241</v>
      </c>
      <c r="Q357" s="176" t="s">
        <v>411</v>
      </c>
      <c r="R357" s="175" t="s">
        <v>241</v>
      </c>
      <c r="S357" s="176">
        <v>27</v>
      </c>
      <c r="T357" s="175" t="s">
        <v>241</v>
      </c>
      <c r="U357" s="176" t="s">
        <v>14</v>
      </c>
      <c r="V357" s="175" t="s">
        <v>241</v>
      </c>
      <c r="W357" s="176">
        <v>18</v>
      </c>
      <c r="X357" s="175" t="s">
        <v>241</v>
      </c>
      <c r="Y357" s="176">
        <v>7</v>
      </c>
      <c r="Z357" s="175">
        <v>10</v>
      </c>
      <c r="AA357" s="176">
        <v>11</v>
      </c>
      <c r="AB357" s="175" t="s">
        <v>241</v>
      </c>
      <c r="AC357" s="176">
        <v>23</v>
      </c>
      <c r="AD357" s="175">
        <v>8</v>
      </c>
      <c r="AE357" s="176">
        <v>13</v>
      </c>
      <c r="AF357" s="175" t="s">
        <v>241</v>
      </c>
      <c r="AG357" s="176">
        <v>77</v>
      </c>
      <c r="AH357" s="175">
        <v>8</v>
      </c>
      <c r="AI357" s="176">
        <v>22</v>
      </c>
      <c r="AJ357" s="100">
        <v>7</v>
      </c>
      <c r="AK357" s="101">
        <v>26</v>
      </c>
      <c r="AL357" s="184">
        <v>8</v>
      </c>
      <c r="AM357" s="101">
        <v>15</v>
      </c>
    </row>
    <row r="358" spans="1:39" ht="12.75" hidden="1">
      <c r="A358" s="39"/>
      <c r="B358" s="2" t="s">
        <v>193</v>
      </c>
      <c r="C358" s="66" t="s">
        <v>148</v>
      </c>
      <c r="D358" s="175" t="s">
        <v>241</v>
      </c>
      <c r="E358" s="36">
        <v>5.393</v>
      </c>
      <c r="F358" s="175" t="s">
        <v>241</v>
      </c>
      <c r="G358" s="176" t="s">
        <v>788</v>
      </c>
      <c r="H358" s="175">
        <v>2.355</v>
      </c>
      <c r="I358" s="176">
        <v>4.22</v>
      </c>
      <c r="J358" s="175" t="s">
        <v>241</v>
      </c>
      <c r="K358" s="82">
        <v>10.351</v>
      </c>
      <c r="L358" s="175">
        <v>9.425</v>
      </c>
      <c r="M358" s="176" t="s">
        <v>778</v>
      </c>
      <c r="N358" s="175">
        <v>11.485</v>
      </c>
      <c r="O358" s="176">
        <v>6.108999999999999</v>
      </c>
      <c r="P358" s="175" t="s">
        <v>241</v>
      </c>
      <c r="Q358" s="176" t="s">
        <v>767</v>
      </c>
      <c r="R358" s="175" t="s">
        <v>241</v>
      </c>
      <c r="S358" s="176">
        <v>8.845</v>
      </c>
      <c r="T358" s="175" t="s">
        <v>241</v>
      </c>
      <c r="U358" s="176" t="s">
        <v>758</v>
      </c>
      <c r="V358" s="175" t="s">
        <v>241</v>
      </c>
      <c r="W358" s="176">
        <v>5.367999999999999</v>
      </c>
      <c r="X358" s="175" t="s">
        <v>241</v>
      </c>
      <c r="Y358" s="176">
        <v>2.478</v>
      </c>
      <c r="Z358" s="175">
        <v>5.572</v>
      </c>
      <c r="AA358" s="176">
        <v>5.616</v>
      </c>
      <c r="AB358" s="175" t="s">
        <v>241</v>
      </c>
      <c r="AC358" s="176">
        <v>7.327</v>
      </c>
      <c r="AD358" s="175">
        <v>4.609</v>
      </c>
      <c r="AE358" s="176">
        <v>4.5440000000000005</v>
      </c>
      <c r="AF358" s="175" t="s">
        <v>241</v>
      </c>
      <c r="AG358" s="176">
        <v>16.816</v>
      </c>
      <c r="AH358" s="175">
        <v>3.577</v>
      </c>
      <c r="AI358" s="176">
        <v>8.246</v>
      </c>
      <c r="AJ358" s="100">
        <v>8.459</v>
      </c>
      <c r="AK358" s="101">
        <v>7.765</v>
      </c>
      <c r="AL358" s="184">
        <v>3.695</v>
      </c>
      <c r="AM358" s="101">
        <v>15.585</v>
      </c>
    </row>
    <row r="359" spans="1:39" ht="12.75" hidden="1">
      <c r="A359" s="38" t="s">
        <v>191</v>
      </c>
      <c r="B359" s="1" t="s">
        <v>195</v>
      </c>
      <c r="C359" s="65" t="s">
        <v>162</v>
      </c>
      <c r="D359" s="175" t="s">
        <v>241</v>
      </c>
      <c r="E359" s="36">
        <v>2</v>
      </c>
      <c r="F359" s="175" t="s">
        <v>241</v>
      </c>
      <c r="G359" s="176">
        <v>0</v>
      </c>
      <c r="H359" s="175" t="s">
        <v>241</v>
      </c>
      <c r="I359" s="176" t="s">
        <v>9</v>
      </c>
      <c r="J359" s="175" t="s">
        <v>27</v>
      </c>
      <c r="K359" s="176">
        <v>2</v>
      </c>
      <c r="L359" s="175" t="s">
        <v>241</v>
      </c>
      <c r="M359" s="176">
        <v>2</v>
      </c>
      <c r="N359" s="175" t="s">
        <v>241</v>
      </c>
      <c r="O359" s="176">
        <v>18</v>
      </c>
      <c r="P359" s="175" t="s">
        <v>9</v>
      </c>
      <c r="Q359" s="176">
        <v>1</v>
      </c>
      <c r="R359" s="175" t="s">
        <v>15</v>
      </c>
      <c r="S359" s="176">
        <v>4</v>
      </c>
      <c r="T359" s="175" t="s">
        <v>14</v>
      </c>
      <c r="U359" s="176">
        <v>7</v>
      </c>
      <c r="V359" s="175" t="s">
        <v>27</v>
      </c>
      <c r="W359" s="176">
        <v>9</v>
      </c>
      <c r="X359" s="175" t="s">
        <v>27</v>
      </c>
      <c r="Y359" s="176">
        <v>1</v>
      </c>
      <c r="Z359" s="175" t="s">
        <v>16</v>
      </c>
      <c r="AA359" s="176">
        <v>5</v>
      </c>
      <c r="AB359" s="175" t="s">
        <v>27</v>
      </c>
      <c r="AC359" s="176">
        <v>6</v>
      </c>
      <c r="AD359" s="175" t="s">
        <v>16</v>
      </c>
      <c r="AE359" s="176">
        <v>0</v>
      </c>
      <c r="AF359" s="175" t="s">
        <v>8</v>
      </c>
      <c r="AG359" s="176">
        <v>13</v>
      </c>
      <c r="AH359" s="175" t="s">
        <v>27</v>
      </c>
      <c r="AI359" s="176">
        <v>4</v>
      </c>
      <c r="AJ359" s="100">
        <v>1</v>
      </c>
      <c r="AK359" s="101">
        <v>7</v>
      </c>
      <c r="AL359" s="184">
        <v>1</v>
      </c>
      <c r="AM359" s="101">
        <v>12</v>
      </c>
    </row>
    <row r="360" spans="1:39" ht="12.75" hidden="1">
      <c r="A360" s="39"/>
      <c r="B360" s="2"/>
      <c r="C360" s="66" t="s">
        <v>148</v>
      </c>
      <c r="D360" s="175" t="s">
        <v>241</v>
      </c>
      <c r="E360" s="36">
        <v>1.216</v>
      </c>
      <c r="F360" s="175" t="s">
        <v>241</v>
      </c>
      <c r="G360" s="176">
        <v>0</v>
      </c>
      <c r="H360" s="175" t="s">
        <v>241</v>
      </c>
      <c r="I360" s="176" t="s">
        <v>782</v>
      </c>
      <c r="J360" s="175" t="s">
        <v>230</v>
      </c>
      <c r="K360" s="176">
        <v>0.725</v>
      </c>
      <c r="L360" s="175" t="s">
        <v>241</v>
      </c>
      <c r="M360" s="176">
        <v>0.725</v>
      </c>
      <c r="N360" s="175" t="s">
        <v>241</v>
      </c>
      <c r="O360" s="176">
        <v>16.344</v>
      </c>
      <c r="P360" s="175" t="s">
        <v>253</v>
      </c>
      <c r="Q360" s="176">
        <v>0.621</v>
      </c>
      <c r="R360" s="175" t="s">
        <v>273</v>
      </c>
      <c r="S360" s="176">
        <v>1.9330000000000003</v>
      </c>
      <c r="T360" s="175" t="s">
        <v>242</v>
      </c>
      <c r="U360" s="176">
        <v>6.253</v>
      </c>
      <c r="V360" s="175" t="s">
        <v>230</v>
      </c>
      <c r="W360" s="176">
        <v>13.688</v>
      </c>
      <c r="X360" s="175" t="s">
        <v>230</v>
      </c>
      <c r="Y360" s="176">
        <v>0.595</v>
      </c>
      <c r="Z360" s="175" t="s">
        <v>269</v>
      </c>
      <c r="AA360" s="176">
        <v>7.634</v>
      </c>
      <c r="AB360" s="175" t="s">
        <v>230</v>
      </c>
      <c r="AC360" s="176">
        <v>4.092</v>
      </c>
      <c r="AD360" s="175" t="s">
        <v>269</v>
      </c>
      <c r="AE360" s="176">
        <v>0</v>
      </c>
      <c r="AF360" s="175" t="s">
        <v>267</v>
      </c>
      <c r="AG360" s="176">
        <v>8.273000000000001</v>
      </c>
      <c r="AH360" s="175" t="s">
        <v>230</v>
      </c>
      <c r="AI360" s="176">
        <v>2.457</v>
      </c>
      <c r="AJ360" s="175" t="s">
        <v>230</v>
      </c>
      <c r="AK360" s="176">
        <v>5.686000000000001</v>
      </c>
      <c r="AL360" s="178" t="s">
        <v>230</v>
      </c>
      <c r="AM360" s="176">
        <v>6.591</v>
      </c>
    </row>
    <row r="361" spans="1:39" ht="52.5" customHeight="1" hidden="1">
      <c r="A361" s="39"/>
      <c r="B361" s="283" t="s">
        <v>790</v>
      </c>
      <c r="C361" s="66"/>
      <c r="D361" s="175" t="s">
        <v>241</v>
      </c>
      <c r="E361" s="36" t="s">
        <v>241</v>
      </c>
      <c r="F361" s="175" t="s">
        <v>241</v>
      </c>
      <c r="G361" s="176" t="s">
        <v>241</v>
      </c>
      <c r="H361" s="175" t="s">
        <v>241</v>
      </c>
      <c r="I361" s="176" t="s">
        <v>241</v>
      </c>
      <c r="J361" s="175" t="s">
        <v>241</v>
      </c>
      <c r="K361" s="176" t="s">
        <v>241</v>
      </c>
      <c r="L361" s="175" t="s">
        <v>241</v>
      </c>
      <c r="M361" s="176" t="s">
        <v>241</v>
      </c>
      <c r="N361" s="175" t="s">
        <v>241</v>
      </c>
      <c r="O361" s="176" t="s">
        <v>241</v>
      </c>
      <c r="P361" s="175" t="s">
        <v>241</v>
      </c>
      <c r="Q361" s="176" t="s">
        <v>241</v>
      </c>
      <c r="R361" s="175" t="s">
        <v>241</v>
      </c>
      <c r="S361" s="176" t="s">
        <v>241</v>
      </c>
      <c r="T361" s="175" t="s">
        <v>241</v>
      </c>
      <c r="U361" s="176" t="s">
        <v>241</v>
      </c>
      <c r="V361" s="175" t="s">
        <v>241</v>
      </c>
      <c r="W361" s="176" t="s">
        <v>241</v>
      </c>
      <c r="X361" s="175" t="s">
        <v>241</v>
      </c>
      <c r="Y361" s="176" t="s">
        <v>241</v>
      </c>
      <c r="Z361" s="175" t="s">
        <v>241</v>
      </c>
      <c r="AA361" s="176" t="s">
        <v>241</v>
      </c>
      <c r="AB361" s="175" t="s">
        <v>241</v>
      </c>
      <c r="AC361" s="176" t="s">
        <v>241</v>
      </c>
      <c r="AD361" s="175" t="s">
        <v>241</v>
      </c>
      <c r="AE361" s="176" t="s">
        <v>241</v>
      </c>
      <c r="AF361" s="175" t="s">
        <v>241</v>
      </c>
      <c r="AG361" s="176" t="s">
        <v>241</v>
      </c>
      <c r="AH361" s="175" t="s">
        <v>241</v>
      </c>
      <c r="AI361" s="177" t="s">
        <v>468</v>
      </c>
      <c r="AJ361" s="175" t="s">
        <v>241</v>
      </c>
      <c r="AK361" s="177" t="s">
        <v>469</v>
      </c>
      <c r="AL361" s="178" t="s">
        <v>241</v>
      </c>
      <c r="AM361" s="176" t="s">
        <v>241</v>
      </c>
    </row>
    <row r="362" spans="1:39" ht="14.25" customHeight="1" hidden="1">
      <c r="A362" s="39"/>
      <c r="B362" s="284"/>
      <c r="C362" s="66" t="s">
        <v>5</v>
      </c>
      <c r="D362" s="175" t="s">
        <v>241</v>
      </c>
      <c r="E362" s="36" t="s">
        <v>241</v>
      </c>
      <c r="F362" s="175" t="s">
        <v>241</v>
      </c>
      <c r="G362" s="176" t="s">
        <v>784</v>
      </c>
      <c r="H362" s="175" t="s">
        <v>241</v>
      </c>
      <c r="I362" s="176" t="s">
        <v>241</v>
      </c>
      <c r="J362" s="175" t="s">
        <v>241</v>
      </c>
      <c r="K362" s="176" t="s">
        <v>241</v>
      </c>
      <c r="L362" s="175" t="s">
        <v>241</v>
      </c>
      <c r="M362" s="176" t="s">
        <v>241</v>
      </c>
      <c r="N362" s="175" t="s">
        <v>241</v>
      </c>
      <c r="O362" s="176" t="s">
        <v>241</v>
      </c>
      <c r="P362" s="175" t="s">
        <v>241</v>
      </c>
      <c r="Q362" s="176" t="s">
        <v>241</v>
      </c>
      <c r="R362" s="175" t="s">
        <v>241</v>
      </c>
      <c r="S362" s="176" t="s">
        <v>241</v>
      </c>
      <c r="T362" s="175" t="s">
        <v>241</v>
      </c>
      <c r="U362" s="176" t="s">
        <v>241</v>
      </c>
      <c r="V362" s="175" t="s">
        <v>241</v>
      </c>
      <c r="W362" s="176" t="s">
        <v>241</v>
      </c>
      <c r="X362" s="175" t="s">
        <v>241</v>
      </c>
      <c r="Y362" s="176" t="s">
        <v>241</v>
      </c>
      <c r="Z362" s="175" t="s">
        <v>241</v>
      </c>
      <c r="AA362" s="176" t="s">
        <v>241</v>
      </c>
      <c r="AB362" s="175" t="s">
        <v>241</v>
      </c>
      <c r="AC362" s="176" t="s">
        <v>241</v>
      </c>
      <c r="AD362" s="175" t="s">
        <v>241</v>
      </c>
      <c r="AE362" s="176" t="s">
        <v>241</v>
      </c>
      <c r="AF362" s="175" t="s">
        <v>241</v>
      </c>
      <c r="AG362" s="176" t="s">
        <v>241</v>
      </c>
      <c r="AH362" s="175" t="s">
        <v>241</v>
      </c>
      <c r="AI362" s="176">
        <v>13.675</v>
      </c>
      <c r="AJ362" s="175" t="s">
        <v>241</v>
      </c>
      <c r="AK362" s="176">
        <v>2.66</v>
      </c>
      <c r="AL362" s="178" t="s">
        <v>241</v>
      </c>
      <c r="AM362" s="176" t="s">
        <v>241</v>
      </c>
    </row>
    <row r="363" spans="1:40" ht="12.75" hidden="1">
      <c r="A363" s="51" t="s">
        <v>194</v>
      </c>
      <c r="B363" s="3" t="s">
        <v>197</v>
      </c>
      <c r="C363" s="22" t="s">
        <v>148</v>
      </c>
      <c r="D363" s="175" t="s">
        <v>241</v>
      </c>
      <c r="E363" s="36">
        <v>0</v>
      </c>
      <c r="F363" s="175" t="s">
        <v>241</v>
      </c>
      <c r="G363" s="176" t="s">
        <v>785</v>
      </c>
      <c r="H363" s="175" t="s">
        <v>241</v>
      </c>
      <c r="I363" s="176">
        <v>1.285</v>
      </c>
      <c r="J363" s="175" t="s">
        <v>241</v>
      </c>
      <c r="K363" s="176">
        <v>0</v>
      </c>
      <c r="L363" s="175" t="s">
        <v>241</v>
      </c>
      <c r="M363" s="176">
        <v>0</v>
      </c>
      <c r="N363" s="175" t="s">
        <v>241</v>
      </c>
      <c r="O363" s="176">
        <v>0</v>
      </c>
      <c r="P363" s="175" t="s">
        <v>241</v>
      </c>
      <c r="Q363" s="176">
        <v>1.801</v>
      </c>
      <c r="R363" s="175" t="s">
        <v>241</v>
      </c>
      <c r="S363" s="176">
        <v>0</v>
      </c>
      <c r="T363" s="175" t="s">
        <v>241</v>
      </c>
      <c r="U363" s="176">
        <v>0</v>
      </c>
      <c r="V363" s="175" t="s">
        <v>241</v>
      </c>
      <c r="W363" s="176">
        <v>0</v>
      </c>
      <c r="X363" s="175" t="s">
        <v>241</v>
      </c>
      <c r="Y363" s="176">
        <v>0</v>
      </c>
      <c r="Z363" s="175" t="s">
        <v>241</v>
      </c>
      <c r="AA363" s="176">
        <v>0</v>
      </c>
      <c r="AB363" s="175" t="s">
        <v>241</v>
      </c>
      <c r="AC363" s="176">
        <v>0</v>
      </c>
      <c r="AD363" s="175" t="s">
        <v>241</v>
      </c>
      <c r="AE363" s="176">
        <v>0</v>
      </c>
      <c r="AF363" s="175" t="s">
        <v>241</v>
      </c>
      <c r="AG363" s="176">
        <v>0</v>
      </c>
      <c r="AH363" s="175" t="s">
        <v>241</v>
      </c>
      <c r="AI363" s="176">
        <v>3.089</v>
      </c>
      <c r="AJ363" s="100">
        <v>0</v>
      </c>
      <c r="AK363" s="101">
        <v>0</v>
      </c>
      <c r="AL363" s="184">
        <v>0</v>
      </c>
      <c r="AM363" s="101">
        <v>1.553</v>
      </c>
      <c r="AN363" s="13"/>
    </row>
    <row r="364" spans="1:41" ht="13.5" hidden="1" thickBot="1">
      <c r="A364" s="50"/>
      <c r="B364" s="223" t="s">
        <v>201</v>
      </c>
      <c r="C364" s="224"/>
      <c r="D364" s="192">
        <f aca="true" t="shared" si="16" ref="D364:AH364">D310+D312+D314+D316+D318+D320+D322+D324+D326+D328+D330+D332+D334+D336+D338+D340+D342+D344+D346+D348+D350+D352+D354+D356+D358+D360+D363</f>
        <v>29.2</v>
      </c>
      <c r="E364" s="225">
        <f t="shared" si="16"/>
        <v>63.028</v>
      </c>
      <c r="F364" s="192">
        <f t="shared" si="16"/>
        <v>313.29699999999997</v>
      </c>
      <c r="G364" s="89">
        <f t="shared" si="16"/>
        <v>372.347</v>
      </c>
      <c r="H364" s="192">
        <f t="shared" si="16"/>
        <v>22.483</v>
      </c>
      <c r="I364" s="89">
        <f t="shared" si="16"/>
        <v>43.29399999999999</v>
      </c>
      <c r="J364" s="192">
        <f t="shared" si="16"/>
        <v>10.009</v>
      </c>
      <c r="K364" s="89">
        <f t="shared" si="16"/>
        <v>38.784</v>
      </c>
      <c r="L364" s="192">
        <f t="shared" si="16"/>
        <v>229.425</v>
      </c>
      <c r="M364" s="89">
        <f t="shared" si="16"/>
        <v>345.386</v>
      </c>
      <c r="N364" s="192">
        <f t="shared" si="16"/>
        <v>81.166</v>
      </c>
      <c r="O364" s="89">
        <f t="shared" si="16"/>
        <v>106.338</v>
      </c>
      <c r="P364" s="192">
        <f t="shared" si="16"/>
        <v>162.618</v>
      </c>
      <c r="Q364" s="89">
        <f t="shared" si="16"/>
        <v>230.806</v>
      </c>
      <c r="R364" s="192">
        <f t="shared" si="16"/>
        <v>13</v>
      </c>
      <c r="S364" s="89">
        <f t="shared" si="16"/>
        <v>81.02900000000001</v>
      </c>
      <c r="T364" s="192">
        <f t="shared" si="16"/>
        <v>16.369999999999997</v>
      </c>
      <c r="U364" s="89">
        <f t="shared" si="16"/>
        <v>93.34000000000002</v>
      </c>
      <c r="V364" s="192">
        <f t="shared" si="16"/>
        <v>18.439</v>
      </c>
      <c r="W364" s="89">
        <f t="shared" si="16"/>
        <v>77.299</v>
      </c>
      <c r="X364" s="192">
        <f t="shared" si="16"/>
        <v>184.412</v>
      </c>
      <c r="Y364" s="89">
        <f t="shared" si="16"/>
        <v>230.49900000000002</v>
      </c>
      <c r="Z364" s="192">
        <f t="shared" si="16"/>
        <v>555.053</v>
      </c>
      <c r="AA364" s="89">
        <f t="shared" si="16"/>
        <v>552.044</v>
      </c>
      <c r="AB364" s="192">
        <f t="shared" si="16"/>
        <v>122.222</v>
      </c>
      <c r="AC364" s="89">
        <f t="shared" si="16"/>
        <v>125.57999999999998</v>
      </c>
      <c r="AD364" s="192">
        <f t="shared" si="16"/>
        <v>50.726000000000006</v>
      </c>
      <c r="AE364" s="89">
        <f t="shared" si="16"/>
        <v>92.25099999999998</v>
      </c>
      <c r="AF364" s="192">
        <f t="shared" si="16"/>
        <v>182.827</v>
      </c>
      <c r="AG364" s="89">
        <f t="shared" si="16"/>
        <v>40.342000000000006</v>
      </c>
      <c r="AH364" s="192">
        <f t="shared" si="16"/>
        <v>164.945</v>
      </c>
      <c r="AI364" s="89">
        <f>AI310+AI312+AI314+AI316+AI318+AI320+AI322+AI324+AI326+AI328+AI330+AI332+AI334+AI336+AI338+AI340+AI342+AI344+AI346+AI348+AI350+AI352+AI354+AI356+AI358+AI360+AI363+AI362</f>
        <v>101.60099999999998</v>
      </c>
      <c r="AJ364" s="192">
        <f>AJ310+AJ312+AJ314+AJ316+AJ318+AJ320+AJ322+AJ324+AJ326+AJ328+AJ330+AJ332+AJ334+AJ336+AJ338+AJ340+AJ342+AJ344+AJ346+AJ348+AJ350+AJ352+AJ354+AJ356+AJ358+AJ360+AJ363</f>
        <v>185.594</v>
      </c>
      <c r="AK364" s="89">
        <f>AK310+AK312+AK314+AK316+AK318+AK320+AK322+AK324+AK326+AK328+AK330+AK332+AK334+AK336+AK338+AK340+AK342+AK344+AK346+AK348+AK350+AK352+AK354+AK356+AK358+AK360+AK363+AK362</f>
        <v>28.109</v>
      </c>
      <c r="AL364" s="193">
        <f>AL310+AL312+AL314+AL316+AL318+AL320+AL322+AL324+AL326+AL328+AL330+AL332+AL334+AL336+AL338+AL340+AL342+AL344+AL346+AL348+AL350+AL352+AL354+AL356+AL358+AL360+AL363</f>
        <v>163.02800000000002</v>
      </c>
      <c r="AM364" s="89">
        <f>AM310+AM312+AM314+AM316+AM318+AM320+AM322+AM324+AM326+AM328+AM330+AM332+AM334+AM336+AM338+AM340+AM342+AM344+AM346+AM348+AM350+AM352+AM354+AM356+AM358+AM360+AM363</f>
        <v>81.676</v>
      </c>
      <c r="AN364" s="19"/>
      <c r="AO364" s="19"/>
    </row>
    <row r="365" spans="1:41" ht="12.75" hidden="1">
      <c r="A365" s="55"/>
      <c r="B365" s="227"/>
      <c r="C365" s="228"/>
      <c r="D365" s="235"/>
      <c r="E365" s="235"/>
      <c r="F365" s="235"/>
      <c r="G365" s="235"/>
      <c r="H365" s="235"/>
      <c r="I365" s="235"/>
      <c r="J365" s="235"/>
      <c r="K365" s="235"/>
      <c r="L365" s="235"/>
      <c r="M365" s="235"/>
      <c r="N365" s="235"/>
      <c r="O365" s="235"/>
      <c r="P365" s="235"/>
      <c r="Q365" s="235"/>
      <c r="R365" s="235"/>
      <c r="S365" s="235"/>
      <c r="T365" s="235"/>
      <c r="U365" s="235"/>
      <c r="V365" s="235"/>
      <c r="W365" s="235"/>
      <c r="X365" s="235"/>
      <c r="Y365" s="235"/>
      <c r="Z365" s="235"/>
      <c r="AA365" s="235"/>
      <c r="AB365" s="235"/>
      <c r="AC365" s="235"/>
      <c r="AD365" s="235"/>
      <c r="AE365" s="235"/>
      <c r="AF365" s="235"/>
      <c r="AG365" s="235"/>
      <c r="AH365" s="235"/>
      <c r="AI365" s="235"/>
      <c r="AJ365" s="235"/>
      <c r="AK365" s="235"/>
      <c r="AL365" s="235"/>
      <c r="AM365" s="235"/>
      <c r="AN365" s="19"/>
      <c r="AO365" s="19"/>
    </row>
    <row r="366" spans="1:41" ht="12.75" hidden="1">
      <c r="A366" s="55"/>
      <c r="B366" s="227"/>
      <c r="C366" s="228"/>
      <c r="D366" s="235"/>
      <c r="E366" s="235"/>
      <c r="F366" s="235"/>
      <c r="G366" s="235"/>
      <c r="H366" s="235"/>
      <c r="I366" s="235"/>
      <c r="J366" s="235"/>
      <c r="K366" s="235"/>
      <c r="L366" s="235"/>
      <c r="M366" s="235"/>
      <c r="N366" s="235"/>
      <c r="O366" s="235"/>
      <c r="P366" s="235"/>
      <c r="Q366" s="235"/>
      <c r="R366" s="235"/>
      <c r="S366" s="235"/>
      <c r="T366" s="235"/>
      <c r="U366" s="235"/>
      <c r="V366" s="235"/>
      <c r="W366" s="235"/>
      <c r="X366" s="235"/>
      <c r="Y366" s="235"/>
      <c r="Z366" s="235"/>
      <c r="AA366" s="235"/>
      <c r="AB366" s="235"/>
      <c r="AC366" s="235"/>
      <c r="AD366" s="235"/>
      <c r="AE366" s="235"/>
      <c r="AF366" s="235"/>
      <c r="AG366" s="235"/>
      <c r="AH366" s="235"/>
      <c r="AI366" s="235"/>
      <c r="AJ366" s="235"/>
      <c r="AK366" s="235"/>
      <c r="AL366" s="235"/>
      <c r="AM366" s="235"/>
      <c r="AN366" s="19"/>
      <c r="AO366" s="19"/>
    </row>
    <row r="367" spans="1:41" ht="12.75" hidden="1">
      <c r="A367" s="55"/>
      <c r="B367" s="227"/>
      <c r="C367" s="228"/>
      <c r="D367" s="235"/>
      <c r="E367" s="235"/>
      <c r="F367" s="235"/>
      <c r="G367" s="235"/>
      <c r="H367" s="235"/>
      <c r="I367" s="235"/>
      <c r="J367" s="235"/>
      <c r="K367" s="235"/>
      <c r="L367" s="235"/>
      <c r="M367" s="235"/>
      <c r="N367" s="235"/>
      <c r="O367" s="235"/>
      <c r="P367" s="235"/>
      <c r="Q367" s="235"/>
      <c r="R367" s="235"/>
      <c r="S367" s="235"/>
      <c r="T367" s="235"/>
      <c r="U367" s="235"/>
      <c r="V367" s="235"/>
      <c r="W367" s="235"/>
      <c r="X367" s="235"/>
      <c r="Y367" s="235"/>
      <c r="Z367" s="235"/>
      <c r="AA367" s="235"/>
      <c r="AB367" s="235"/>
      <c r="AC367" s="235"/>
      <c r="AD367" s="235"/>
      <c r="AE367" s="235"/>
      <c r="AF367" s="235"/>
      <c r="AG367" s="235"/>
      <c r="AH367" s="235"/>
      <c r="AI367" s="235"/>
      <c r="AJ367" s="235"/>
      <c r="AK367" s="235"/>
      <c r="AL367" s="235"/>
      <c r="AM367" s="235"/>
      <c r="AN367" s="19"/>
      <c r="AO367" s="19"/>
    </row>
    <row r="368" spans="1:41" ht="12.75" hidden="1">
      <c r="A368" s="55"/>
      <c r="B368" s="227"/>
      <c r="C368" s="228"/>
      <c r="D368" s="235"/>
      <c r="E368" s="235"/>
      <c r="F368" s="235"/>
      <c r="G368" s="235"/>
      <c r="H368" s="235"/>
      <c r="I368" s="235"/>
      <c r="J368" s="235"/>
      <c r="K368" s="235"/>
      <c r="L368" s="235"/>
      <c r="M368" s="235"/>
      <c r="N368" s="235"/>
      <c r="O368" s="235"/>
      <c r="P368" s="235"/>
      <c r="Q368" s="235"/>
      <c r="R368" s="235"/>
      <c r="S368" s="235"/>
      <c r="T368" s="235"/>
      <c r="U368" s="235"/>
      <c r="V368" s="235"/>
      <c r="W368" s="235"/>
      <c r="X368" s="235"/>
      <c r="Y368" s="235"/>
      <c r="Z368" s="235"/>
      <c r="AA368" s="235"/>
      <c r="AB368" s="235"/>
      <c r="AC368" s="235"/>
      <c r="AD368" s="235"/>
      <c r="AE368" s="235"/>
      <c r="AF368" s="235"/>
      <c r="AG368" s="235"/>
      <c r="AH368" s="235"/>
      <c r="AI368" s="235"/>
      <c r="AJ368" s="235"/>
      <c r="AK368" s="235"/>
      <c r="AL368" s="235"/>
      <c r="AM368" s="235"/>
      <c r="AN368" s="19"/>
      <c r="AO368" s="19"/>
    </row>
    <row r="369" spans="1:41" ht="12.75" hidden="1">
      <c r="A369" s="55"/>
      <c r="B369" s="227"/>
      <c r="C369" s="228"/>
      <c r="D369" s="235"/>
      <c r="E369" s="235"/>
      <c r="F369" s="235"/>
      <c r="G369" s="235"/>
      <c r="H369" s="235"/>
      <c r="I369" s="235"/>
      <c r="J369" s="235"/>
      <c r="K369" s="235"/>
      <c r="L369" s="235"/>
      <c r="M369" s="235"/>
      <c r="N369" s="235"/>
      <c r="O369" s="235"/>
      <c r="P369" s="235"/>
      <c r="Q369" s="235"/>
      <c r="R369" s="235"/>
      <c r="S369" s="235"/>
      <c r="T369" s="235"/>
      <c r="U369" s="235"/>
      <c r="V369" s="235"/>
      <c r="W369" s="235"/>
      <c r="X369" s="235"/>
      <c r="Y369" s="235"/>
      <c r="Z369" s="235"/>
      <c r="AA369" s="235"/>
      <c r="AB369" s="235"/>
      <c r="AC369" s="235"/>
      <c r="AD369" s="235"/>
      <c r="AE369" s="235"/>
      <c r="AF369" s="235"/>
      <c r="AG369" s="235"/>
      <c r="AH369" s="235"/>
      <c r="AI369" s="235"/>
      <c r="AJ369" s="235"/>
      <c r="AK369" s="235"/>
      <c r="AL369" s="235"/>
      <c r="AM369" s="235"/>
      <c r="AN369" s="19"/>
      <c r="AO369" s="19"/>
    </row>
    <row r="370" spans="1:41" ht="12.75" hidden="1">
      <c r="A370" s="55"/>
      <c r="B370" s="227"/>
      <c r="C370" s="228"/>
      <c r="D370" s="235"/>
      <c r="E370" s="235"/>
      <c r="F370" s="235"/>
      <c r="G370" s="235"/>
      <c r="H370" s="235"/>
      <c r="I370" s="235"/>
      <c r="J370" s="235"/>
      <c r="K370" s="235"/>
      <c r="L370" s="235"/>
      <c r="M370" s="235"/>
      <c r="N370" s="235"/>
      <c r="O370" s="235"/>
      <c r="P370" s="235"/>
      <c r="Q370" s="235"/>
      <c r="R370" s="235"/>
      <c r="S370" s="235"/>
      <c r="T370" s="235"/>
      <c r="U370" s="235"/>
      <c r="V370" s="235"/>
      <c r="W370" s="235"/>
      <c r="X370" s="235"/>
      <c r="Y370" s="235"/>
      <c r="Z370" s="235"/>
      <c r="AA370" s="235"/>
      <c r="AB370" s="235"/>
      <c r="AC370" s="235"/>
      <c r="AD370" s="235"/>
      <c r="AE370" s="235"/>
      <c r="AF370" s="235"/>
      <c r="AG370" s="235"/>
      <c r="AH370" s="235"/>
      <c r="AI370" s="235"/>
      <c r="AJ370" s="235"/>
      <c r="AK370" s="235"/>
      <c r="AL370" s="235"/>
      <c r="AM370" s="235"/>
      <c r="AN370" s="19"/>
      <c r="AO370" s="19"/>
    </row>
    <row r="371" spans="1:41" ht="12.75" hidden="1">
      <c r="A371" s="55"/>
      <c r="B371" s="227"/>
      <c r="C371" s="228"/>
      <c r="D371" s="235"/>
      <c r="E371" s="235"/>
      <c r="F371" s="235"/>
      <c r="G371" s="235"/>
      <c r="H371" s="235"/>
      <c r="I371" s="235"/>
      <c r="J371" s="235"/>
      <c r="K371" s="235"/>
      <c r="L371" s="235"/>
      <c r="M371" s="235"/>
      <c r="N371" s="235"/>
      <c r="O371" s="235"/>
      <c r="P371" s="235"/>
      <c r="Q371" s="235"/>
      <c r="R371" s="235"/>
      <c r="S371" s="235"/>
      <c r="T371" s="235"/>
      <c r="U371" s="235"/>
      <c r="V371" s="235"/>
      <c r="W371" s="235"/>
      <c r="X371" s="235"/>
      <c r="Y371" s="235"/>
      <c r="Z371" s="235"/>
      <c r="AA371" s="235"/>
      <c r="AB371" s="235"/>
      <c r="AC371" s="235"/>
      <c r="AD371" s="235"/>
      <c r="AE371" s="235"/>
      <c r="AF371" s="235"/>
      <c r="AG371" s="235"/>
      <c r="AH371" s="235"/>
      <c r="AI371" s="235"/>
      <c r="AJ371" s="235"/>
      <c r="AK371" s="235"/>
      <c r="AL371" s="235"/>
      <c r="AM371" s="235"/>
      <c r="AN371" s="19"/>
      <c r="AO371" s="19"/>
    </row>
    <row r="372" spans="1:41" ht="12.75" hidden="1">
      <c r="A372" s="55"/>
      <c r="B372" s="227"/>
      <c r="C372" s="228"/>
      <c r="D372" s="235"/>
      <c r="E372" s="235"/>
      <c r="F372" s="235"/>
      <c r="G372" s="235"/>
      <c r="H372" s="235"/>
      <c r="I372" s="235"/>
      <c r="J372" s="235"/>
      <c r="K372" s="235"/>
      <c r="L372" s="235"/>
      <c r="M372" s="235"/>
      <c r="N372" s="235"/>
      <c r="O372" s="235"/>
      <c r="P372" s="235"/>
      <c r="Q372" s="235"/>
      <c r="R372" s="235"/>
      <c r="S372" s="235"/>
      <c r="T372" s="235"/>
      <c r="U372" s="235"/>
      <c r="V372" s="235"/>
      <c r="W372" s="235"/>
      <c r="X372" s="235"/>
      <c r="Y372" s="235"/>
      <c r="Z372" s="235"/>
      <c r="AA372" s="235"/>
      <c r="AB372" s="235"/>
      <c r="AC372" s="235"/>
      <c r="AD372" s="235"/>
      <c r="AE372" s="235"/>
      <c r="AF372" s="235"/>
      <c r="AG372" s="235"/>
      <c r="AH372" s="235"/>
      <c r="AI372" s="235"/>
      <c r="AJ372" s="235"/>
      <c r="AK372" s="235"/>
      <c r="AL372" s="235"/>
      <c r="AM372" s="235"/>
      <c r="AN372" s="19"/>
      <c r="AO372" s="19"/>
    </row>
    <row r="373" spans="1:41" ht="12.75" hidden="1">
      <c r="A373" s="55"/>
      <c r="B373" s="227"/>
      <c r="C373" s="228"/>
      <c r="D373" s="235"/>
      <c r="E373" s="235"/>
      <c r="F373" s="235"/>
      <c r="G373" s="235"/>
      <c r="H373" s="235"/>
      <c r="I373" s="235"/>
      <c r="J373" s="235"/>
      <c r="K373" s="235"/>
      <c r="L373" s="235"/>
      <c r="M373" s="235"/>
      <c r="N373" s="235"/>
      <c r="O373" s="235"/>
      <c r="P373" s="235"/>
      <c r="Q373" s="235"/>
      <c r="R373" s="235"/>
      <c r="S373" s="235"/>
      <c r="T373" s="235"/>
      <c r="U373" s="235"/>
      <c r="V373" s="235"/>
      <c r="W373" s="235"/>
      <c r="X373" s="235"/>
      <c r="Y373" s="235"/>
      <c r="Z373" s="235"/>
      <c r="AA373" s="235"/>
      <c r="AB373" s="235"/>
      <c r="AC373" s="235"/>
      <c r="AD373" s="235"/>
      <c r="AE373" s="235"/>
      <c r="AF373" s="235"/>
      <c r="AG373" s="235"/>
      <c r="AH373" s="235"/>
      <c r="AI373" s="235"/>
      <c r="AJ373" s="235"/>
      <c r="AK373" s="235"/>
      <c r="AL373" s="235"/>
      <c r="AM373" s="235"/>
      <c r="AN373" s="19"/>
      <c r="AO373" s="19"/>
    </row>
    <row r="374" spans="1:41" ht="12.75" hidden="1">
      <c r="A374" s="55"/>
      <c r="B374" s="227"/>
      <c r="C374" s="228"/>
      <c r="D374" s="235"/>
      <c r="E374" s="235"/>
      <c r="F374" s="235"/>
      <c r="G374" s="235"/>
      <c r="H374" s="235"/>
      <c r="I374" s="235"/>
      <c r="J374" s="235"/>
      <c r="K374" s="235"/>
      <c r="L374" s="235"/>
      <c r="M374" s="235"/>
      <c r="N374" s="235"/>
      <c r="O374" s="235"/>
      <c r="P374" s="235"/>
      <c r="Q374" s="235"/>
      <c r="R374" s="235"/>
      <c r="S374" s="235"/>
      <c r="T374" s="235"/>
      <c r="U374" s="235"/>
      <c r="V374" s="235"/>
      <c r="W374" s="235"/>
      <c r="X374" s="235"/>
      <c r="Y374" s="235"/>
      <c r="Z374" s="235"/>
      <c r="AA374" s="235"/>
      <c r="AB374" s="235"/>
      <c r="AC374" s="235"/>
      <c r="AD374" s="235"/>
      <c r="AE374" s="235"/>
      <c r="AF374" s="235"/>
      <c r="AG374" s="235"/>
      <c r="AH374" s="235"/>
      <c r="AI374" s="235"/>
      <c r="AJ374" s="235"/>
      <c r="AK374" s="235"/>
      <c r="AL374" s="235"/>
      <c r="AM374" s="235"/>
      <c r="AN374" s="19"/>
      <c r="AO374" s="19"/>
    </row>
    <row r="375" spans="1:41" ht="12.75" hidden="1">
      <c r="A375" s="55"/>
      <c r="B375" s="227"/>
      <c r="C375" s="228"/>
      <c r="D375" s="235"/>
      <c r="E375" s="235"/>
      <c r="F375" s="235"/>
      <c r="G375" s="235"/>
      <c r="H375" s="235"/>
      <c r="I375" s="235"/>
      <c r="J375" s="235"/>
      <c r="K375" s="235"/>
      <c r="L375" s="235"/>
      <c r="M375" s="235"/>
      <c r="N375" s="235"/>
      <c r="O375" s="235"/>
      <c r="P375" s="235"/>
      <c r="Q375" s="235"/>
      <c r="R375" s="235"/>
      <c r="S375" s="235"/>
      <c r="T375" s="235"/>
      <c r="U375" s="235"/>
      <c r="V375" s="235"/>
      <c r="W375" s="235"/>
      <c r="X375" s="235"/>
      <c r="Y375" s="235"/>
      <c r="Z375" s="235"/>
      <c r="AA375" s="235"/>
      <c r="AB375" s="235"/>
      <c r="AC375" s="235"/>
      <c r="AD375" s="235"/>
      <c r="AE375" s="235"/>
      <c r="AF375" s="235"/>
      <c r="AG375" s="235"/>
      <c r="AH375" s="235"/>
      <c r="AI375" s="235"/>
      <c r="AJ375" s="235"/>
      <c r="AK375" s="235"/>
      <c r="AL375" s="235"/>
      <c r="AM375" s="235"/>
      <c r="AN375" s="19"/>
      <c r="AO375" s="19"/>
    </row>
    <row r="376" spans="1:41" ht="12.75" hidden="1">
      <c r="A376" s="55"/>
      <c r="B376" s="227"/>
      <c r="C376" s="228"/>
      <c r="D376" s="235"/>
      <c r="E376" s="235"/>
      <c r="F376" s="235"/>
      <c r="G376" s="235"/>
      <c r="H376" s="235"/>
      <c r="I376" s="235"/>
      <c r="J376" s="235"/>
      <c r="K376" s="235"/>
      <c r="L376" s="235"/>
      <c r="M376" s="235"/>
      <c r="N376" s="235"/>
      <c r="O376" s="235"/>
      <c r="P376" s="235"/>
      <c r="Q376" s="235"/>
      <c r="R376" s="235"/>
      <c r="S376" s="235"/>
      <c r="T376" s="235"/>
      <c r="U376" s="235"/>
      <c r="V376" s="235"/>
      <c r="W376" s="235"/>
      <c r="X376" s="235"/>
      <c r="Y376" s="235"/>
      <c r="Z376" s="235"/>
      <c r="AA376" s="235"/>
      <c r="AB376" s="235"/>
      <c r="AC376" s="235"/>
      <c r="AD376" s="235"/>
      <c r="AE376" s="235"/>
      <c r="AF376" s="235"/>
      <c r="AG376" s="235"/>
      <c r="AH376" s="235"/>
      <c r="AI376" s="235"/>
      <c r="AJ376" s="235"/>
      <c r="AK376" s="235"/>
      <c r="AL376" s="235"/>
      <c r="AM376" s="235"/>
      <c r="AN376" s="19"/>
      <c r="AO376" s="19"/>
    </row>
    <row r="377" spans="1:41" ht="12.75" hidden="1">
      <c r="A377" s="55"/>
      <c r="B377" s="227"/>
      <c r="C377" s="228"/>
      <c r="D377" s="235"/>
      <c r="E377" s="235"/>
      <c r="F377" s="235"/>
      <c r="G377" s="235"/>
      <c r="H377" s="235"/>
      <c r="I377" s="235"/>
      <c r="J377" s="235"/>
      <c r="K377" s="235"/>
      <c r="L377" s="235"/>
      <c r="M377" s="235"/>
      <c r="N377" s="235"/>
      <c r="O377" s="235"/>
      <c r="P377" s="235"/>
      <c r="Q377" s="235"/>
      <c r="R377" s="235"/>
      <c r="S377" s="235"/>
      <c r="T377" s="235"/>
      <c r="U377" s="235"/>
      <c r="V377" s="235"/>
      <c r="W377" s="235"/>
      <c r="X377" s="235"/>
      <c r="Y377" s="235"/>
      <c r="Z377" s="235"/>
      <c r="AA377" s="235"/>
      <c r="AB377" s="235"/>
      <c r="AC377" s="235"/>
      <c r="AD377" s="235"/>
      <c r="AE377" s="235"/>
      <c r="AF377" s="235"/>
      <c r="AG377" s="235"/>
      <c r="AH377" s="235"/>
      <c r="AI377" s="235"/>
      <c r="AJ377" s="235"/>
      <c r="AK377" s="235"/>
      <c r="AL377" s="235"/>
      <c r="AM377" s="235"/>
      <c r="AN377" s="19"/>
      <c r="AO377" s="19"/>
    </row>
    <row r="378" spans="1:41" ht="12.75" hidden="1">
      <c r="A378" s="55"/>
      <c r="B378" s="227"/>
      <c r="C378" s="228"/>
      <c r="D378" s="235"/>
      <c r="E378" s="235"/>
      <c r="F378" s="235"/>
      <c r="G378" s="235"/>
      <c r="H378" s="235"/>
      <c r="I378" s="235"/>
      <c r="J378" s="235"/>
      <c r="K378" s="235"/>
      <c r="L378" s="235"/>
      <c r="M378" s="235"/>
      <c r="N378" s="235"/>
      <c r="O378" s="235"/>
      <c r="P378" s="235"/>
      <c r="Q378" s="235"/>
      <c r="R378" s="235"/>
      <c r="S378" s="235"/>
      <c r="T378" s="235"/>
      <c r="U378" s="235"/>
      <c r="V378" s="235"/>
      <c r="W378" s="235"/>
      <c r="X378" s="235"/>
      <c r="Y378" s="235"/>
      <c r="Z378" s="235"/>
      <c r="AA378" s="235"/>
      <c r="AB378" s="235"/>
      <c r="AC378" s="235"/>
      <c r="AD378" s="235"/>
      <c r="AE378" s="235"/>
      <c r="AF378" s="235"/>
      <c r="AG378" s="235"/>
      <c r="AH378" s="235"/>
      <c r="AI378" s="235"/>
      <c r="AJ378" s="235"/>
      <c r="AK378" s="235"/>
      <c r="AL378" s="235"/>
      <c r="AM378" s="235"/>
      <c r="AN378" s="19"/>
      <c r="AO378" s="19"/>
    </row>
    <row r="379" spans="1:41" ht="12.75" hidden="1">
      <c r="A379" s="55"/>
      <c r="B379" s="227"/>
      <c r="C379" s="228"/>
      <c r="D379" s="235"/>
      <c r="E379" s="235"/>
      <c r="F379" s="235"/>
      <c r="G379" s="235"/>
      <c r="H379" s="235"/>
      <c r="I379" s="235"/>
      <c r="J379" s="235"/>
      <c r="K379" s="235"/>
      <c r="L379" s="235"/>
      <c r="M379" s="235"/>
      <c r="N379" s="235"/>
      <c r="O379" s="235"/>
      <c r="P379" s="235"/>
      <c r="Q379" s="235"/>
      <c r="R379" s="235"/>
      <c r="S379" s="235"/>
      <c r="T379" s="235"/>
      <c r="U379" s="235"/>
      <c r="V379" s="235"/>
      <c r="W379" s="235"/>
      <c r="X379" s="235"/>
      <c r="Y379" s="235"/>
      <c r="Z379" s="235"/>
      <c r="AA379" s="235"/>
      <c r="AB379" s="235"/>
      <c r="AC379" s="235"/>
      <c r="AD379" s="235"/>
      <c r="AE379" s="235"/>
      <c r="AF379" s="235"/>
      <c r="AG379" s="235"/>
      <c r="AH379" s="235"/>
      <c r="AI379" s="235"/>
      <c r="AJ379" s="235"/>
      <c r="AK379" s="235"/>
      <c r="AL379" s="235"/>
      <c r="AM379" s="235"/>
      <c r="AN379" s="19"/>
      <c r="AO379" s="19"/>
    </row>
    <row r="380" spans="1:41" ht="12.75" hidden="1">
      <c r="A380" s="55"/>
      <c r="B380" s="227"/>
      <c r="C380" s="228"/>
      <c r="D380" s="235"/>
      <c r="E380" s="235"/>
      <c r="F380" s="235"/>
      <c r="G380" s="235"/>
      <c r="H380" s="235"/>
      <c r="I380" s="235"/>
      <c r="J380" s="235"/>
      <c r="K380" s="235"/>
      <c r="L380" s="235"/>
      <c r="M380" s="235"/>
      <c r="N380" s="235"/>
      <c r="O380" s="235"/>
      <c r="P380" s="235"/>
      <c r="Q380" s="235"/>
      <c r="R380" s="235"/>
      <c r="S380" s="235"/>
      <c r="T380" s="235"/>
      <c r="U380" s="235"/>
      <c r="V380" s="235"/>
      <c r="W380" s="235"/>
      <c r="X380" s="235"/>
      <c r="Y380" s="235"/>
      <c r="Z380" s="235"/>
      <c r="AA380" s="235"/>
      <c r="AB380" s="235"/>
      <c r="AC380" s="235"/>
      <c r="AD380" s="235"/>
      <c r="AE380" s="235"/>
      <c r="AF380" s="235"/>
      <c r="AG380" s="235"/>
      <c r="AH380" s="235"/>
      <c r="AI380" s="235"/>
      <c r="AJ380" s="235"/>
      <c r="AK380" s="235"/>
      <c r="AL380" s="235"/>
      <c r="AM380" s="235"/>
      <c r="AN380" s="19"/>
      <c r="AO380" s="19"/>
    </row>
    <row r="381" spans="1:41" ht="12.75" hidden="1">
      <c r="A381" s="55"/>
      <c r="B381" s="227"/>
      <c r="C381" s="228"/>
      <c r="D381" s="235"/>
      <c r="E381" s="235"/>
      <c r="F381" s="235"/>
      <c r="G381" s="235"/>
      <c r="H381" s="235"/>
      <c r="I381" s="235"/>
      <c r="J381" s="235"/>
      <c r="K381" s="235"/>
      <c r="L381" s="235"/>
      <c r="M381" s="235"/>
      <c r="N381" s="235"/>
      <c r="O381" s="235"/>
      <c r="P381" s="235"/>
      <c r="Q381" s="235"/>
      <c r="R381" s="235"/>
      <c r="S381" s="235"/>
      <c r="T381" s="235"/>
      <c r="U381" s="235"/>
      <c r="V381" s="235"/>
      <c r="W381" s="235"/>
      <c r="X381" s="235"/>
      <c r="Y381" s="235"/>
      <c r="Z381" s="235"/>
      <c r="AA381" s="235"/>
      <c r="AB381" s="235"/>
      <c r="AC381" s="235"/>
      <c r="AD381" s="235"/>
      <c r="AE381" s="235"/>
      <c r="AF381" s="235"/>
      <c r="AG381" s="235"/>
      <c r="AH381" s="235"/>
      <c r="AI381" s="235"/>
      <c r="AJ381" s="235"/>
      <c r="AK381" s="235"/>
      <c r="AL381" s="235"/>
      <c r="AM381" s="235"/>
      <c r="AN381" s="19"/>
      <c r="AO381" s="19"/>
    </row>
    <row r="382" spans="1:41" ht="12.75" hidden="1">
      <c r="A382" s="55"/>
      <c r="B382" s="227"/>
      <c r="C382" s="228"/>
      <c r="D382" s="235"/>
      <c r="E382" s="235"/>
      <c r="F382" s="235"/>
      <c r="G382" s="235"/>
      <c r="H382" s="235"/>
      <c r="I382" s="235"/>
      <c r="J382" s="235"/>
      <c r="K382" s="235"/>
      <c r="L382" s="235"/>
      <c r="M382" s="235"/>
      <c r="N382" s="235"/>
      <c r="O382" s="235"/>
      <c r="P382" s="235"/>
      <c r="Q382" s="235"/>
      <c r="R382" s="235"/>
      <c r="S382" s="235"/>
      <c r="T382" s="235"/>
      <c r="U382" s="235"/>
      <c r="V382" s="235"/>
      <c r="W382" s="235"/>
      <c r="X382" s="235"/>
      <c r="Y382" s="235"/>
      <c r="Z382" s="235"/>
      <c r="AA382" s="235"/>
      <c r="AB382" s="235"/>
      <c r="AC382" s="235"/>
      <c r="AD382" s="235"/>
      <c r="AE382" s="235"/>
      <c r="AF382" s="235"/>
      <c r="AG382" s="235"/>
      <c r="AH382" s="235"/>
      <c r="AI382" s="235"/>
      <c r="AJ382" s="235"/>
      <c r="AK382" s="235"/>
      <c r="AL382" s="235"/>
      <c r="AM382" s="235"/>
      <c r="AN382" s="19"/>
      <c r="AO382" s="19"/>
    </row>
    <row r="383" spans="1:41" ht="12.75" hidden="1">
      <c r="A383" s="55"/>
      <c r="B383" s="227"/>
      <c r="C383" s="228"/>
      <c r="D383" s="235"/>
      <c r="E383" s="235"/>
      <c r="F383" s="235"/>
      <c r="G383" s="235"/>
      <c r="H383" s="235"/>
      <c r="I383" s="235"/>
      <c r="J383" s="235"/>
      <c r="K383" s="235"/>
      <c r="L383" s="235"/>
      <c r="M383" s="235"/>
      <c r="N383" s="235"/>
      <c r="O383" s="235"/>
      <c r="P383" s="235"/>
      <c r="Q383" s="235"/>
      <c r="R383" s="235"/>
      <c r="S383" s="235"/>
      <c r="T383" s="235"/>
      <c r="U383" s="235"/>
      <c r="V383" s="235"/>
      <c r="W383" s="235"/>
      <c r="X383" s="235"/>
      <c r="Y383" s="235"/>
      <c r="Z383" s="235"/>
      <c r="AA383" s="235"/>
      <c r="AB383" s="235"/>
      <c r="AC383" s="235"/>
      <c r="AD383" s="235"/>
      <c r="AE383" s="235"/>
      <c r="AF383" s="235"/>
      <c r="AG383" s="235"/>
      <c r="AH383" s="235"/>
      <c r="AI383" s="235"/>
      <c r="AJ383" s="235"/>
      <c r="AK383" s="235"/>
      <c r="AL383" s="235"/>
      <c r="AM383" s="235"/>
      <c r="AN383" s="19"/>
      <c r="AO383" s="19"/>
    </row>
    <row r="384" spans="1:41" ht="12.75" hidden="1">
      <c r="A384" s="55"/>
      <c r="B384" s="227"/>
      <c r="C384" s="228"/>
      <c r="D384" s="235"/>
      <c r="E384" s="235"/>
      <c r="F384" s="235"/>
      <c r="G384" s="235"/>
      <c r="H384" s="235"/>
      <c r="I384" s="235"/>
      <c r="J384" s="235"/>
      <c r="K384" s="235"/>
      <c r="L384" s="235"/>
      <c r="M384" s="235"/>
      <c r="N384" s="235"/>
      <c r="O384" s="235"/>
      <c r="P384" s="235"/>
      <c r="Q384" s="235"/>
      <c r="R384" s="235"/>
      <c r="S384" s="235"/>
      <c r="T384" s="235"/>
      <c r="U384" s="235"/>
      <c r="V384" s="235"/>
      <c r="W384" s="235"/>
      <c r="X384" s="235"/>
      <c r="Y384" s="235"/>
      <c r="Z384" s="235"/>
      <c r="AA384" s="235"/>
      <c r="AB384" s="235"/>
      <c r="AC384" s="235"/>
      <c r="AD384" s="235"/>
      <c r="AE384" s="235"/>
      <c r="AF384" s="235"/>
      <c r="AG384" s="235"/>
      <c r="AH384" s="235"/>
      <c r="AI384" s="235"/>
      <c r="AJ384" s="235"/>
      <c r="AK384" s="235"/>
      <c r="AL384" s="235"/>
      <c r="AM384" s="235"/>
      <c r="AN384" s="19"/>
      <c r="AO384" s="19"/>
    </row>
    <row r="385" spans="1:41" ht="12.75" hidden="1">
      <c r="A385" s="55"/>
      <c r="B385" s="227"/>
      <c r="C385" s="228"/>
      <c r="D385" s="235"/>
      <c r="E385" s="235"/>
      <c r="F385" s="235"/>
      <c r="G385" s="235"/>
      <c r="H385" s="235"/>
      <c r="I385" s="235"/>
      <c r="J385" s="235"/>
      <c r="K385" s="235"/>
      <c r="L385" s="235"/>
      <c r="M385" s="235"/>
      <c r="N385" s="235"/>
      <c r="O385" s="235"/>
      <c r="P385" s="235"/>
      <c r="Q385" s="235"/>
      <c r="R385" s="235"/>
      <c r="S385" s="235"/>
      <c r="T385" s="235"/>
      <c r="U385" s="235"/>
      <c r="V385" s="235"/>
      <c r="W385" s="235"/>
      <c r="X385" s="235"/>
      <c r="Y385" s="235"/>
      <c r="Z385" s="235"/>
      <c r="AA385" s="235"/>
      <c r="AB385" s="235"/>
      <c r="AC385" s="235"/>
      <c r="AD385" s="235"/>
      <c r="AE385" s="235"/>
      <c r="AF385" s="235"/>
      <c r="AG385" s="235"/>
      <c r="AH385" s="235"/>
      <c r="AI385" s="235"/>
      <c r="AJ385" s="235"/>
      <c r="AK385" s="235"/>
      <c r="AL385" s="235"/>
      <c r="AM385" s="235"/>
      <c r="AN385" s="19"/>
      <c r="AO385" s="19"/>
    </row>
    <row r="386" spans="1:41" ht="12.75" hidden="1">
      <c r="A386" s="55"/>
      <c r="B386" s="227"/>
      <c r="C386" s="228"/>
      <c r="D386" s="235"/>
      <c r="E386" s="235"/>
      <c r="F386" s="235"/>
      <c r="G386" s="235"/>
      <c r="H386" s="235"/>
      <c r="I386" s="235"/>
      <c r="J386" s="235"/>
      <c r="K386" s="235"/>
      <c r="L386" s="235"/>
      <c r="M386" s="235"/>
      <c r="N386" s="235"/>
      <c r="O386" s="235"/>
      <c r="P386" s="235"/>
      <c r="Q386" s="235"/>
      <c r="R386" s="235"/>
      <c r="S386" s="235"/>
      <c r="T386" s="235"/>
      <c r="U386" s="235"/>
      <c r="V386" s="235"/>
      <c r="W386" s="235"/>
      <c r="X386" s="235"/>
      <c r="Y386" s="235"/>
      <c r="Z386" s="235"/>
      <c r="AA386" s="235"/>
      <c r="AB386" s="235"/>
      <c r="AC386" s="235"/>
      <c r="AD386" s="235"/>
      <c r="AE386" s="235"/>
      <c r="AF386" s="235"/>
      <c r="AG386" s="235"/>
      <c r="AH386" s="235"/>
      <c r="AI386" s="235"/>
      <c r="AJ386" s="235"/>
      <c r="AK386" s="235"/>
      <c r="AL386" s="235"/>
      <c r="AM386" s="235"/>
      <c r="AN386" s="19"/>
      <c r="AO386" s="19"/>
    </row>
    <row r="387" spans="27:41" ht="12.75">
      <c r="AA387" s="13"/>
      <c r="AC387" s="13"/>
      <c r="AN387" s="21"/>
      <c r="AO387" s="21"/>
    </row>
    <row r="388" spans="1:148" ht="12.75">
      <c r="A388" s="290" t="s">
        <v>1012</v>
      </c>
      <c r="B388" s="290"/>
      <c r="C388" s="290"/>
      <c r="D388" s="8"/>
      <c r="E388" s="8"/>
      <c r="AH388" s="8"/>
      <c r="AI388" s="8"/>
      <c r="AN388" s="19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</row>
    <row r="389" spans="1:148" ht="12.75">
      <c r="A389" s="291" t="s">
        <v>1013</v>
      </c>
      <c r="B389" s="291"/>
      <c r="C389" s="291"/>
      <c r="D389" s="8"/>
      <c r="E389" s="8"/>
      <c r="AH389" s="8"/>
      <c r="AI389" s="8"/>
      <c r="AN389" s="13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</row>
    <row r="390" spans="1:148" ht="12.75">
      <c r="A390" s="291" t="s">
        <v>1014</v>
      </c>
      <c r="B390" s="291"/>
      <c r="C390" s="291"/>
      <c r="D390" s="8"/>
      <c r="E390" s="8"/>
      <c r="AH390" s="8"/>
      <c r="AI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</row>
    <row r="391" spans="1:148" ht="15.75" customHeight="1">
      <c r="A391" s="316" t="s">
        <v>1009</v>
      </c>
      <c r="B391" s="316"/>
      <c r="C391" s="316"/>
      <c r="D391" s="316"/>
      <c r="E391" s="316"/>
      <c r="F391" s="316"/>
      <c r="G391" s="316"/>
      <c r="H391" s="316"/>
      <c r="I391" s="316"/>
      <c r="J391" s="316"/>
      <c r="K391" s="45"/>
      <c r="L391" s="45"/>
      <c r="M391" s="45"/>
      <c r="N391" s="45"/>
      <c r="O391" s="45"/>
      <c r="AH391" s="8"/>
      <c r="AI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</row>
    <row r="392" spans="2:148" ht="15.75" thickBot="1">
      <c r="B392" s="53" t="s">
        <v>1010</v>
      </c>
      <c r="AH392" s="8"/>
      <c r="AI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</row>
    <row r="393" spans="1:148" ht="13.5" customHeight="1" thickBot="1">
      <c r="A393" s="307" t="s">
        <v>0</v>
      </c>
      <c r="B393" s="309" t="s">
        <v>2</v>
      </c>
      <c r="C393" s="314" t="s">
        <v>3</v>
      </c>
      <c r="D393" s="275" t="s">
        <v>34</v>
      </c>
      <c r="E393" s="276"/>
      <c r="F393" s="275" t="s">
        <v>35</v>
      </c>
      <c r="G393" s="276"/>
      <c r="H393" s="275" t="s">
        <v>36</v>
      </c>
      <c r="I393" s="276"/>
      <c r="J393" s="275" t="s">
        <v>37</v>
      </c>
      <c r="K393" s="276"/>
      <c r="L393" s="275" t="s">
        <v>38</v>
      </c>
      <c r="M393" s="276"/>
      <c r="N393" s="275" t="s">
        <v>39</v>
      </c>
      <c r="O393" s="276"/>
      <c r="P393" s="275" t="s">
        <v>40</v>
      </c>
      <c r="Q393" s="276"/>
      <c r="R393" s="275" t="s">
        <v>41</v>
      </c>
      <c r="S393" s="276"/>
      <c r="T393" s="275" t="s">
        <v>42</v>
      </c>
      <c r="U393" s="276"/>
      <c r="V393" s="304" t="s">
        <v>410</v>
      </c>
      <c r="W393" s="305"/>
      <c r="AH393" s="8"/>
      <c r="AI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</row>
    <row r="394" spans="1:148" ht="12.75">
      <c r="A394" s="308"/>
      <c r="B394" s="310"/>
      <c r="C394" s="315"/>
      <c r="D394" s="127" t="s">
        <v>431</v>
      </c>
      <c r="E394" s="128" t="s">
        <v>843</v>
      </c>
      <c r="F394" s="127" t="s">
        <v>431</v>
      </c>
      <c r="G394" s="128" t="s">
        <v>843</v>
      </c>
      <c r="H394" s="127" t="s">
        <v>431</v>
      </c>
      <c r="I394" s="128" t="s">
        <v>843</v>
      </c>
      <c r="J394" s="127" t="s">
        <v>431</v>
      </c>
      <c r="K394" s="128" t="s">
        <v>843</v>
      </c>
      <c r="L394" s="127" t="s">
        <v>431</v>
      </c>
      <c r="M394" s="128" t="s">
        <v>843</v>
      </c>
      <c r="N394" s="127" t="s">
        <v>431</v>
      </c>
      <c r="O394" s="128" t="s">
        <v>843</v>
      </c>
      <c r="P394" s="127" t="s">
        <v>431</v>
      </c>
      <c r="Q394" s="128" t="s">
        <v>843</v>
      </c>
      <c r="R394" s="127" t="s">
        <v>431</v>
      </c>
      <c r="S394" s="128" t="s">
        <v>843</v>
      </c>
      <c r="T394" s="127" t="s">
        <v>431</v>
      </c>
      <c r="U394" s="128" t="s">
        <v>843</v>
      </c>
      <c r="V394" s="127" t="s">
        <v>430</v>
      </c>
      <c r="W394" s="128" t="s">
        <v>843</v>
      </c>
      <c r="AH394" s="8"/>
      <c r="AI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</row>
    <row r="395" spans="1:148" ht="12.75">
      <c r="A395" s="14" t="s">
        <v>27</v>
      </c>
      <c r="B395" s="9" t="s">
        <v>26</v>
      </c>
      <c r="C395" s="10"/>
      <c r="D395" s="67"/>
      <c r="E395" s="68"/>
      <c r="F395" s="75"/>
      <c r="G395" s="76"/>
      <c r="H395" s="75"/>
      <c r="I395" s="10"/>
      <c r="J395" s="93"/>
      <c r="K395" s="96"/>
      <c r="L395" s="93"/>
      <c r="M395" s="96"/>
      <c r="N395" s="93"/>
      <c r="O395" s="96"/>
      <c r="P395" s="93"/>
      <c r="Q395" s="96"/>
      <c r="R395" s="93"/>
      <c r="S395" s="96"/>
      <c r="T395" s="93"/>
      <c r="U395" s="96"/>
      <c r="V395" s="94"/>
      <c r="W395" s="97"/>
      <c r="AH395" s="8"/>
      <c r="AI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</row>
    <row r="396" spans="1:148" ht="12.75">
      <c r="A396" s="11" t="s">
        <v>6</v>
      </c>
      <c r="B396" s="46" t="s">
        <v>28</v>
      </c>
      <c r="C396" s="63" t="s">
        <v>29</v>
      </c>
      <c r="D396" s="69">
        <v>1958</v>
      </c>
      <c r="E396" s="70"/>
      <c r="F396" s="73">
        <v>1961</v>
      </c>
      <c r="G396" s="74"/>
      <c r="H396" s="73">
        <v>1959</v>
      </c>
      <c r="I396" s="63"/>
      <c r="J396" s="73">
        <v>1959</v>
      </c>
      <c r="K396" s="74"/>
      <c r="L396" s="73">
        <v>1962</v>
      </c>
      <c r="M396" s="74"/>
      <c r="N396" s="93">
        <v>1964</v>
      </c>
      <c r="O396" s="96"/>
      <c r="P396" s="93">
        <v>1960</v>
      </c>
      <c r="Q396" s="96"/>
      <c r="R396" s="93">
        <v>1994</v>
      </c>
      <c r="S396" s="96"/>
      <c r="T396" s="93">
        <v>1994</v>
      </c>
      <c r="U396" s="96"/>
      <c r="V396" s="94"/>
      <c r="W396" s="97"/>
      <c r="AH396" s="8"/>
      <c r="AI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</row>
    <row r="397" spans="1:148" ht="12.75">
      <c r="A397" s="11" t="s">
        <v>7</v>
      </c>
      <c r="B397" s="46" t="s">
        <v>30</v>
      </c>
      <c r="C397" s="63" t="s">
        <v>5</v>
      </c>
      <c r="D397" s="71">
        <v>1273</v>
      </c>
      <c r="E397" s="72"/>
      <c r="F397" s="73">
        <v>2765.54</v>
      </c>
      <c r="G397" s="74"/>
      <c r="H397" s="73">
        <v>947.93</v>
      </c>
      <c r="I397" s="63"/>
      <c r="J397" s="73">
        <v>940.78</v>
      </c>
      <c r="K397" s="74"/>
      <c r="L397" s="73">
        <v>2088.85</v>
      </c>
      <c r="M397" s="74"/>
      <c r="N397" s="93">
        <v>1253.18</v>
      </c>
      <c r="O397" s="96"/>
      <c r="P397" s="93">
        <v>1979.95</v>
      </c>
      <c r="Q397" s="96"/>
      <c r="R397" s="93">
        <v>3229.2</v>
      </c>
      <c r="S397" s="96"/>
      <c r="T397" s="93">
        <v>3284</v>
      </c>
      <c r="U397" s="96"/>
      <c r="V397" s="94"/>
      <c r="W397" s="97"/>
      <c r="AH397" s="8"/>
      <c r="AI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</row>
    <row r="398" spans="1:148" ht="12.75">
      <c r="A398" s="11" t="s">
        <v>8</v>
      </c>
      <c r="B398" s="47" t="s">
        <v>31</v>
      </c>
      <c r="C398" s="63"/>
      <c r="D398" s="71"/>
      <c r="E398" s="72"/>
      <c r="F398" s="73"/>
      <c r="G398" s="74"/>
      <c r="H398" s="73"/>
      <c r="I398" s="63"/>
      <c r="J398" s="73"/>
      <c r="K398" s="74"/>
      <c r="L398" s="73"/>
      <c r="M398" s="74"/>
      <c r="N398" s="93"/>
      <c r="O398" s="96"/>
      <c r="P398" s="93"/>
      <c r="Q398" s="96"/>
      <c r="R398" s="93"/>
      <c r="S398" s="96"/>
      <c r="T398" s="93"/>
      <c r="U398" s="96"/>
      <c r="V398" s="94"/>
      <c r="W398" s="97"/>
      <c r="AH398" s="8"/>
      <c r="AI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</row>
    <row r="399" spans="1:148" ht="12.75">
      <c r="A399" s="11"/>
      <c r="B399" s="47" t="s">
        <v>216</v>
      </c>
      <c r="C399" s="63"/>
      <c r="D399" s="71"/>
      <c r="E399" s="72"/>
      <c r="F399" s="73"/>
      <c r="G399" s="74"/>
      <c r="H399" s="73"/>
      <c r="I399" s="63"/>
      <c r="J399" s="73"/>
      <c r="K399" s="74"/>
      <c r="L399" s="73"/>
      <c r="M399" s="74"/>
      <c r="N399" s="93"/>
      <c r="O399" s="96"/>
      <c r="P399" s="93"/>
      <c r="Q399" s="96"/>
      <c r="R399" s="93"/>
      <c r="S399" s="96"/>
      <c r="T399" s="93"/>
      <c r="U399" s="96"/>
      <c r="V399" s="94"/>
      <c r="W399" s="97"/>
      <c r="AH399" s="8"/>
      <c r="AI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</row>
    <row r="400" spans="1:148" ht="12.75">
      <c r="A400" s="11" t="s">
        <v>10</v>
      </c>
      <c r="B400" s="46" t="s">
        <v>217</v>
      </c>
      <c r="C400" s="63" t="s">
        <v>4</v>
      </c>
      <c r="D400" s="73">
        <v>58.48</v>
      </c>
      <c r="E400" s="74"/>
      <c r="F400" s="73">
        <v>202.472</v>
      </c>
      <c r="G400" s="74"/>
      <c r="H400" s="73">
        <v>36.683</v>
      </c>
      <c r="I400" s="63"/>
      <c r="J400" s="73">
        <v>51.301</v>
      </c>
      <c r="K400" s="74"/>
      <c r="L400" s="73">
        <v>-5.254</v>
      </c>
      <c r="M400" s="74"/>
      <c r="N400" s="93">
        <v>36.71</v>
      </c>
      <c r="O400" s="96"/>
      <c r="P400" s="93">
        <v>161.32</v>
      </c>
      <c r="Q400" s="96"/>
      <c r="R400" s="93">
        <v>375.89</v>
      </c>
      <c r="S400" s="96"/>
      <c r="T400" s="93">
        <v>499.595</v>
      </c>
      <c r="U400" s="96"/>
      <c r="V400" s="94"/>
      <c r="W400" s="97"/>
      <c r="AH400" s="8"/>
      <c r="AI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</row>
    <row r="401" spans="1:148" ht="25.5">
      <c r="A401" s="11" t="s">
        <v>11</v>
      </c>
      <c r="B401" s="46" t="s">
        <v>425</v>
      </c>
      <c r="C401" s="63" t="s">
        <v>4</v>
      </c>
      <c r="D401" s="73">
        <v>46.288</v>
      </c>
      <c r="E401" s="74"/>
      <c r="F401" s="73">
        <v>134.474</v>
      </c>
      <c r="G401" s="74"/>
      <c r="H401" s="73">
        <v>46.811</v>
      </c>
      <c r="I401" s="63"/>
      <c r="J401" s="73">
        <v>46.455</v>
      </c>
      <c r="K401" s="74"/>
      <c r="L401" s="73">
        <v>75.63</v>
      </c>
      <c r="M401" s="74"/>
      <c r="N401" s="93">
        <v>61.909</v>
      </c>
      <c r="O401" s="96"/>
      <c r="P401" s="93">
        <v>99.285</v>
      </c>
      <c r="Q401" s="96"/>
      <c r="R401" s="93">
        <v>159.45</v>
      </c>
      <c r="S401" s="96"/>
      <c r="T401" s="93">
        <v>162.126</v>
      </c>
      <c r="U401" s="96"/>
      <c r="V401" s="100">
        <v>159.03</v>
      </c>
      <c r="W401" s="101"/>
      <c r="AH401" s="8"/>
      <c r="AI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</row>
    <row r="402" spans="1:148" ht="12.75">
      <c r="A402" s="48" t="s">
        <v>12</v>
      </c>
      <c r="B402" s="49" t="s">
        <v>32</v>
      </c>
      <c r="C402" s="22" t="s">
        <v>4</v>
      </c>
      <c r="D402" s="75">
        <f>SUM(D400:D401)</f>
        <v>104.768</v>
      </c>
      <c r="E402" s="76"/>
      <c r="F402" s="75">
        <f>SUM(F400:F401)</f>
        <v>336.946</v>
      </c>
      <c r="G402" s="76"/>
      <c r="H402" s="75">
        <f>SUM(H400:H401)</f>
        <v>83.494</v>
      </c>
      <c r="I402" s="10"/>
      <c r="J402" s="75">
        <f>SUM(J400:J401)</f>
        <v>97.756</v>
      </c>
      <c r="K402" s="76"/>
      <c r="L402" s="75">
        <f>SUM(L400:L401)</f>
        <v>70.37599999999999</v>
      </c>
      <c r="M402" s="76"/>
      <c r="N402" s="75">
        <f>SUM(N400:N401)</f>
        <v>98.619</v>
      </c>
      <c r="O402" s="76"/>
      <c r="P402" s="75">
        <f>SUM(P400:P401)</f>
        <v>260.605</v>
      </c>
      <c r="Q402" s="76"/>
      <c r="R402" s="75">
        <f>SUM(R400:R401)</f>
        <v>535.3399999999999</v>
      </c>
      <c r="S402" s="76"/>
      <c r="T402" s="75">
        <f>SUM(T400:T401)</f>
        <v>661.721</v>
      </c>
      <c r="U402" s="76"/>
      <c r="V402" s="100">
        <v>159.03</v>
      </c>
      <c r="W402" s="101"/>
      <c r="AH402" s="8"/>
      <c r="AI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</row>
    <row r="403" spans="1:148" ht="12.75">
      <c r="A403" s="48"/>
      <c r="B403" s="49" t="s">
        <v>432</v>
      </c>
      <c r="C403" s="22"/>
      <c r="D403" s="75">
        <v>5.143</v>
      </c>
      <c r="E403" s="76"/>
      <c r="F403" s="75">
        <v>14.942</v>
      </c>
      <c r="G403" s="76"/>
      <c r="H403" s="75">
        <v>5.201</v>
      </c>
      <c r="I403" s="10"/>
      <c r="J403" s="75">
        <v>5.162</v>
      </c>
      <c r="K403" s="76"/>
      <c r="L403" s="75">
        <v>8.403</v>
      </c>
      <c r="M403" s="76"/>
      <c r="N403" s="75">
        <v>6.879</v>
      </c>
      <c r="O403" s="76"/>
      <c r="P403" s="75">
        <v>11.032</v>
      </c>
      <c r="Q403" s="76"/>
      <c r="R403" s="75">
        <v>17.717</v>
      </c>
      <c r="S403" s="76"/>
      <c r="T403" s="75">
        <v>18.014</v>
      </c>
      <c r="U403" s="76"/>
      <c r="V403" s="100">
        <v>17.67</v>
      </c>
      <c r="W403" s="101"/>
      <c r="AH403" s="8"/>
      <c r="AI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</row>
    <row r="404" spans="1:148" ht="12.75">
      <c r="A404" s="50"/>
      <c r="B404" s="47" t="s">
        <v>1</v>
      </c>
      <c r="C404" s="64"/>
      <c r="D404" s="77"/>
      <c r="E404" s="78"/>
      <c r="F404" s="87"/>
      <c r="G404" s="88"/>
      <c r="H404" s="87"/>
      <c r="I404" s="107"/>
      <c r="J404" s="87"/>
      <c r="K404" s="88"/>
      <c r="L404" s="94"/>
      <c r="M404" s="97"/>
      <c r="N404" s="93"/>
      <c r="O404" s="96"/>
      <c r="P404" s="94"/>
      <c r="Q404" s="97"/>
      <c r="R404" s="94"/>
      <c r="S404" s="97"/>
      <c r="T404" s="94"/>
      <c r="U404" s="97"/>
      <c r="V404" s="94"/>
      <c r="W404" s="97"/>
      <c r="AH404" s="8"/>
      <c r="AI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</row>
    <row r="405" spans="1:148" ht="12.75">
      <c r="A405" s="38" t="s">
        <v>27</v>
      </c>
      <c r="B405" s="1" t="s">
        <v>204</v>
      </c>
      <c r="C405" s="65" t="s">
        <v>147</v>
      </c>
      <c r="D405" s="79">
        <v>0</v>
      </c>
      <c r="E405" s="80">
        <v>0</v>
      </c>
      <c r="F405" s="79">
        <v>10</v>
      </c>
      <c r="G405" s="80">
        <v>40</v>
      </c>
      <c r="H405" s="79">
        <v>0</v>
      </c>
      <c r="I405" s="24">
        <v>0</v>
      </c>
      <c r="J405" s="79">
        <v>0</v>
      </c>
      <c r="K405" s="80">
        <v>0</v>
      </c>
      <c r="L405" s="79">
        <v>0</v>
      </c>
      <c r="M405" s="80">
        <v>0</v>
      </c>
      <c r="N405" s="79">
        <v>0</v>
      </c>
      <c r="O405" s="80">
        <v>0</v>
      </c>
      <c r="P405" s="79">
        <v>0</v>
      </c>
      <c r="Q405" s="80">
        <v>0</v>
      </c>
      <c r="R405" s="79">
        <v>0</v>
      </c>
      <c r="S405" s="80">
        <v>0</v>
      </c>
      <c r="T405" s="79">
        <v>0</v>
      </c>
      <c r="U405" s="80">
        <v>0</v>
      </c>
      <c r="V405" s="79">
        <v>0</v>
      </c>
      <c r="W405" s="80">
        <v>0</v>
      </c>
      <c r="AH405" s="8"/>
      <c r="AI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</row>
    <row r="406" spans="1:148" ht="12.75">
      <c r="A406" s="39"/>
      <c r="B406" s="2"/>
      <c r="C406" s="66" t="s">
        <v>148</v>
      </c>
      <c r="D406" s="79">
        <v>0</v>
      </c>
      <c r="E406" s="80">
        <v>0</v>
      </c>
      <c r="F406" s="81">
        <v>3.8</v>
      </c>
      <c r="G406" s="82">
        <v>8.704</v>
      </c>
      <c r="H406" s="79">
        <v>0</v>
      </c>
      <c r="I406" s="24">
        <v>0</v>
      </c>
      <c r="J406" s="79">
        <v>0</v>
      </c>
      <c r="K406" s="80">
        <v>0</v>
      </c>
      <c r="L406" s="79">
        <v>0</v>
      </c>
      <c r="M406" s="80">
        <v>0</v>
      </c>
      <c r="N406" s="79">
        <v>0</v>
      </c>
      <c r="O406" s="80">
        <v>0</v>
      </c>
      <c r="P406" s="79">
        <v>0</v>
      </c>
      <c r="Q406" s="80">
        <v>0</v>
      </c>
      <c r="R406" s="79">
        <v>0</v>
      </c>
      <c r="S406" s="80">
        <v>0</v>
      </c>
      <c r="T406" s="79">
        <v>0</v>
      </c>
      <c r="U406" s="80">
        <v>0</v>
      </c>
      <c r="V406" s="79">
        <v>0</v>
      </c>
      <c r="W406" s="80">
        <v>0</v>
      </c>
      <c r="AH406" s="8"/>
      <c r="AI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</row>
    <row r="407" spans="1:148" ht="12.75">
      <c r="A407" s="38" t="s">
        <v>8</v>
      </c>
      <c r="B407" s="1" t="s">
        <v>149</v>
      </c>
      <c r="C407" s="65" t="s">
        <v>147</v>
      </c>
      <c r="D407" s="79">
        <v>0</v>
      </c>
      <c r="E407" s="80">
        <v>0</v>
      </c>
      <c r="F407" s="79">
        <v>0</v>
      </c>
      <c r="G407" s="80">
        <v>0</v>
      </c>
      <c r="H407" s="79">
        <v>0</v>
      </c>
      <c r="I407" s="24">
        <v>0</v>
      </c>
      <c r="J407" s="79">
        <v>0</v>
      </c>
      <c r="K407" s="80">
        <v>0</v>
      </c>
      <c r="L407" s="79">
        <v>0</v>
      </c>
      <c r="M407" s="80">
        <v>0</v>
      </c>
      <c r="N407" s="79">
        <v>0</v>
      </c>
      <c r="O407" s="80">
        <v>0</v>
      </c>
      <c r="P407" s="79">
        <v>0</v>
      </c>
      <c r="Q407" s="80">
        <v>0</v>
      </c>
      <c r="R407" s="79">
        <v>0</v>
      </c>
      <c r="S407" s="80">
        <v>0</v>
      </c>
      <c r="T407" s="79"/>
      <c r="U407" s="80">
        <v>0</v>
      </c>
      <c r="V407" s="79">
        <v>0</v>
      </c>
      <c r="W407" s="80">
        <v>0</v>
      </c>
      <c r="AH407" s="8"/>
      <c r="AI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</row>
    <row r="408" spans="1:148" ht="12.75">
      <c r="A408" s="39"/>
      <c r="B408" s="2"/>
      <c r="C408" s="66" t="s">
        <v>148</v>
      </c>
      <c r="D408" s="79">
        <v>0</v>
      </c>
      <c r="E408" s="80">
        <v>0</v>
      </c>
      <c r="F408" s="79">
        <v>0</v>
      </c>
      <c r="G408" s="80">
        <v>0</v>
      </c>
      <c r="H408" s="79">
        <v>0</v>
      </c>
      <c r="I408" s="24">
        <v>0</v>
      </c>
      <c r="J408" s="79">
        <v>0</v>
      </c>
      <c r="K408" s="80">
        <v>0</v>
      </c>
      <c r="L408" s="79">
        <v>0</v>
      </c>
      <c r="M408" s="80">
        <v>0</v>
      </c>
      <c r="N408" s="79">
        <v>0</v>
      </c>
      <c r="O408" s="80">
        <v>0</v>
      </c>
      <c r="P408" s="79">
        <v>0</v>
      </c>
      <c r="Q408" s="80">
        <v>0</v>
      </c>
      <c r="R408" s="79">
        <v>0</v>
      </c>
      <c r="S408" s="83">
        <v>0</v>
      </c>
      <c r="T408" s="81"/>
      <c r="U408" s="83">
        <v>0</v>
      </c>
      <c r="V408" s="79">
        <v>0</v>
      </c>
      <c r="W408" s="80">
        <v>0</v>
      </c>
      <c r="AH408" s="8"/>
      <c r="AI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</row>
    <row r="409" spans="1:148" ht="12.75">
      <c r="A409" s="38" t="s">
        <v>9</v>
      </c>
      <c r="B409" s="1" t="s">
        <v>150</v>
      </c>
      <c r="C409" s="65" t="s">
        <v>152</v>
      </c>
      <c r="D409" s="79">
        <v>0</v>
      </c>
      <c r="E409" s="80">
        <v>0</v>
      </c>
      <c r="F409" s="79">
        <v>0</v>
      </c>
      <c r="G409" s="80">
        <v>0</v>
      </c>
      <c r="H409" s="79">
        <v>0</v>
      </c>
      <c r="I409" s="24">
        <v>0</v>
      </c>
      <c r="J409" s="79">
        <v>0</v>
      </c>
      <c r="K409" s="80">
        <v>0</v>
      </c>
      <c r="L409" s="79">
        <v>0</v>
      </c>
      <c r="M409" s="80">
        <v>0</v>
      </c>
      <c r="N409" s="79">
        <v>0</v>
      </c>
      <c r="O409" s="80">
        <v>0</v>
      </c>
      <c r="P409" s="79">
        <v>0</v>
      </c>
      <c r="Q409" s="80">
        <v>0</v>
      </c>
      <c r="R409" s="79">
        <v>0</v>
      </c>
      <c r="S409" s="109">
        <v>0</v>
      </c>
      <c r="T409" s="79">
        <v>0</v>
      </c>
      <c r="U409" s="80"/>
      <c r="V409" s="79">
        <v>0</v>
      </c>
      <c r="W409" s="80">
        <v>0</v>
      </c>
      <c r="AH409" s="8"/>
      <c r="AI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</row>
    <row r="410" spans="1:148" ht="12.75">
      <c r="A410" s="39"/>
      <c r="B410" s="2" t="s">
        <v>151</v>
      </c>
      <c r="C410" s="66" t="s">
        <v>148</v>
      </c>
      <c r="D410" s="79">
        <v>0</v>
      </c>
      <c r="E410" s="80">
        <v>0</v>
      </c>
      <c r="F410" s="79">
        <v>0</v>
      </c>
      <c r="G410" s="80">
        <v>0</v>
      </c>
      <c r="H410" s="79">
        <v>0</v>
      </c>
      <c r="I410" s="24">
        <v>0</v>
      </c>
      <c r="J410" s="79">
        <v>0</v>
      </c>
      <c r="K410" s="80">
        <v>0</v>
      </c>
      <c r="L410" s="79">
        <v>0</v>
      </c>
      <c r="M410" s="80">
        <v>0</v>
      </c>
      <c r="N410" s="79">
        <v>0</v>
      </c>
      <c r="O410" s="80">
        <v>0</v>
      </c>
      <c r="P410" s="79">
        <v>0</v>
      </c>
      <c r="Q410" s="80">
        <v>0</v>
      </c>
      <c r="R410" s="79">
        <v>0</v>
      </c>
      <c r="S410" s="109">
        <v>0</v>
      </c>
      <c r="T410" s="79">
        <v>0</v>
      </c>
      <c r="U410" s="80"/>
      <c r="V410" s="79">
        <v>0</v>
      </c>
      <c r="W410" s="80">
        <v>0</v>
      </c>
      <c r="AH410" s="8"/>
      <c r="AI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</row>
    <row r="411" spans="1:148" ht="12.75">
      <c r="A411" s="38" t="s">
        <v>153</v>
      </c>
      <c r="B411" s="1" t="s">
        <v>154</v>
      </c>
      <c r="C411" s="65" t="s">
        <v>155</v>
      </c>
      <c r="D411" s="79">
        <v>0</v>
      </c>
      <c r="E411" s="80">
        <v>0</v>
      </c>
      <c r="F411" s="79">
        <v>0</v>
      </c>
      <c r="G411" s="80">
        <v>0</v>
      </c>
      <c r="H411" s="79">
        <v>0</v>
      </c>
      <c r="I411" s="24">
        <v>0</v>
      </c>
      <c r="J411" s="79">
        <v>0</v>
      </c>
      <c r="K411" s="80">
        <v>0</v>
      </c>
      <c r="L411" s="79">
        <v>0</v>
      </c>
      <c r="M411" s="80">
        <v>0</v>
      </c>
      <c r="N411" s="79">
        <v>0</v>
      </c>
      <c r="O411" s="80">
        <v>0</v>
      </c>
      <c r="P411" s="79">
        <v>0</v>
      </c>
      <c r="Q411" s="80">
        <v>0</v>
      </c>
      <c r="R411" s="79">
        <v>0</v>
      </c>
      <c r="S411" s="109">
        <v>0</v>
      </c>
      <c r="T411" s="79">
        <v>0</v>
      </c>
      <c r="U411" s="80">
        <v>0</v>
      </c>
      <c r="V411" s="79">
        <v>0</v>
      </c>
      <c r="W411" s="80">
        <v>0</v>
      </c>
      <c r="AH411" s="8"/>
      <c r="AI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</row>
    <row r="412" spans="1:148" ht="12.75">
      <c r="A412" s="39"/>
      <c r="B412" s="2"/>
      <c r="C412" s="66" t="s">
        <v>148</v>
      </c>
      <c r="D412" s="79">
        <v>0</v>
      </c>
      <c r="E412" s="80">
        <v>0</v>
      </c>
      <c r="F412" s="79">
        <v>0</v>
      </c>
      <c r="G412" s="80">
        <v>0</v>
      </c>
      <c r="H412" s="79">
        <v>0</v>
      </c>
      <c r="I412" s="24">
        <v>0</v>
      </c>
      <c r="J412" s="79">
        <v>0</v>
      </c>
      <c r="K412" s="80">
        <v>0</v>
      </c>
      <c r="L412" s="79">
        <v>0</v>
      </c>
      <c r="M412" s="80">
        <v>0</v>
      </c>
      <c r="N412" s="79">
        <v>0</v>
      </c>
      <c r="O412" s="80">
        <v>0</v>
      </c>
      <c r="P412" s="79">
        <v>0</v>
      </c>
      <c r="Q412" s="80">
        <v>0</v>
      </c>
      <c r="R412" s="79">
        <v>0</v>
      </c>
      <c r="S412" s="80">
        <v>0</v>
      </c>
      <c r="T412" s="79">
        <v>0</v>
      </c>
      <c r="U412" s="80">
        <v>0</v>
      </c>
      <c r="V412" s="79">
        <v>0</v>
      </c>
      <c r="W412" s="80">
        <v>0</v>
      </c>
      <c r="AH412" s="8"/>
      <c r="AI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</row>
    <row r="413" spans="1:148" ht="12.75">
      <c r="A413" s="38" t="s">
        <v>13</v>
      </c>
      <c r="B413" s="1" t="s">
        <v>156</v>
      </c>
      <c r="C413" s="65" t="s">
        <v>155</v>
      </c>
      <c r="D413" s="79">
        <v>0</v>
      </c>
      <c r="E413" s="80">
        <v>0</v>
      </c>
      <c r="F413" s="79">
        <v>0</v>
      </c>
      <c r="G413" s="80">
        <v>300</v>
      </c>
      <c r="H413" s="79">
        <v>0</v>
      </c>
      <c r="I413" s="24">
        <v>0</v>
      </c>
      <c r="J413" s="79">
        <v>0</v>
      </c>
      <c r="K413" s="80">
        <v>0</v>
      </c>
      <c r="L413" s="79">
        <v>0</v>
      </c>
      <c r="M413" s="80">
        <v>0</v>
      </c>
      <c r="N413" s="79">
        <v>0</v>
      </c>
      <c r="O413" s="80">
        <v>0</v>
      </c>
      <c r="P413" s="79">
        <v>0</v>
      </c>
      <c r="Q413" s="80">
        <v>0</v>
      </c>
      <c r="R413" s="79">
        <v>0</v>
      </c>
      <c r="S413" s="80">
        <v>0</v>
      </c>
      <c r="T413" s="79">
        <v>0</v>
      </c>
      <c r="U413" s="80">
        <v>0</v>
      </c>
      <c r="V413" s="79">
        <v>0</v>
      </c>
      <c r="W413" s="80">
        <v>0</v>
      </c>
      <c r="AH413" s="8"/>
      <c r="AI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</row>
    <row r="414" spans="1:148" ht="12.75">
      <c r="A414" s="39"/>
      <c r="B414" s="2" t="s">
        <v>157</v>
      </c>
      <c r="C414" s="66" t="s">
        <v>148</v>
      </c>
      <c r="D414" s="79">
        <v>0</v>
      </c>
      <c r="E414" s="80">
        <v>0</v>
      </c>
      <c r="F414" s="79">
        <v>0</v>
      </c>
      <c r="G414" s="176">
        <v>15.801</v>
      </c>
      <c r="H414" s="79">
        <v>0</v>
      </c>
      <c r="I414" s="24">
        <v>0</v>
      </c>
      <c r="J414" s="79">
        <v>0</v>
      </c>
      <c r="K414" s="80">
        <v>0</v>
      </c>
      <c r="L414" s="79">
        <v>0</v>
      </c>
      <c r="M414" s="80">
        <v>0</v>
      </c>
      <c r="N414" s="79">
        <v>0</v>
      </c>
      <c r="O414" s="80">
        <v>0</v>
      </c>
      <c r="P414" s="79">
        <v>0</v>
      </c>
      <c r="Q414" s="80">
        <v>0</v>
      </c>
      <c r="R414" s="79">
        <v>0</v>
      </c>
      <c r="S414" s="80">
        <v>0</v>
      </c>
      <c r="T414" s="79">
        <v>0</v>
      </c>
      <c r="U414" s="80">
        <v>0</v>
      </c>
      <c r="V414" s="79">
        <v>0</v>
      </c>
      <c r="W414" s="80">
        <v>0</v>
      </c>
      <c r="AH414" s="8"/>
      <c r="AI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</row>
    <row r="415" spans="1:148" ht="12.75">
      <c r="A415" s="38" t="s">
        <v>158</v>
      </c>
      <c r="B415" s="1" t="s">
        <v>159</v>
      </c>
      <c r="C415" s="65" t="s">
        <v>155</v>
      </c>
      <c r="D415" s="79">
        <v>0</v>
      </c>
      <c r="E415" s="80">
        <v>0</v>
      </c>
      <c r="F415" s="79">
        <v>0</v>
      </c>
      <c r="G415" s="80">
        <v>0</v>
      </c>
      <c r="H415" s="79">
        <v>0</v>
      </c>
      <c r="I415" s="24">
        <v>0</v>
      </c>
      <c r="J415" s="79">
        <v>0</v>
      </c>
      <c r="K415" s="80">
        <v>0</v>
      </c>
      <c r="L415" s="79">
        <v>0</v>
      </c>
      <c r="M415" s="80">
        <v>0</v>
      </c>
      <c r="N415" s="79">
        <v>0</v>
      </c>
      <c r="O415" s="80">
        <v>0</v>
      </c>
      <c r="P415" s="79">
        <v>0</v>
      </c>
      <c r="Q415" s="80">
        <v>0</v>
      </c>
      <c r="R415" s="79">
        <v>0</v>
      </c>
      <c r="S415" s="80">
        <v>0</v>
      </c>
      <c r="T415" s="79">
        <v>0</v>
      </c>
      <c r="U415" s="80">
        <v>0</v>
      </c>
      <c r="V415" s="79">
        <v>0</v>
      </c>
      <c r="W415" s="80">
        <v>0</v>
      </c>
      <c r="AH415" s="8"/>
      <c r="AI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</row>
    <row r="416" spans="1:148" ht="12.75">
      <c r="A416" s="39"/>
      <c r="B416" s="2" t="s">
        <v>160</v>
      </c>
      <c r="C416" s="66" t="s">
        <v>148</v>
      </c>
      <c r="D416" s="79">
        <v>0</v>
      </c>
      <c r="E416" s="80">
        <v>0</v>
      </c>
      <c r="F416" s="79">
        <v>0</v>
      </c>
      <c r="G416" s="80">
        <v>0</v>
      </c>
      <c r="H416" s="79">
        <v>0</v>
      </c>
      <c r="I416" s="24">
        <v>0</v>
      </c>
      <c r="J416" s="79">
        <v>0</v>
      </c>
      <c r="K416" s="80">
        <v>0</v>
      </c>
      <c r="L416" s="79">
        <v>0</v>
      </c>
      <c r="M416" s="80">
        <v>0</v>
      </c>
      <c r="N416" s="79">
        <v>0</v>
      </c>
      <c r="O416" s="80">
        <v>0</v>
      </c>
      <c r="P416" s="79">
        <v>0</v>
      </c>
      <c r="Q416" s="80">
        <v>0</v>
      </c>
      <c r="R416" s="79">
        <v>0</v>
      </c>
      <c r="S416" s="80">
        <v>0</v>
      </c>
      <c r="T416" s="79">
        <v>0</v>
      </c>
      <c r="U416" s="80">
        <v>0</v>
      </c>
      <c r="V416" s="79">
        <v>0</v>
      </c>
      <c r="W416" s="80">
        <v>0</v>
      </c>
      <c r="AH416" s="8"/>
      <c r="AI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</row>
    <row r="417" spans="1:148" ht="12.75">
      <c r="A417" s="38" t="s">
        <v>14</v>
      </c>
      <c r="B417" s="1" t="s">
        <v>161</v>
      </c>
      <c r="C417" s="65" t="s">
        <v>162</v>
      </c>
      <c r="D417" s="79">
        <v>0</v>
      </c>
      <c r="E417" s="80">
        <v>0</v>
      </c>
      <c r="F417" s="79">
        <v>0</v>
      </c>
      <c r="G417" s="80">
        <v>0</v>
      </c>
      <c r="H417" s="79">
        <v>0</v>
      </c>
      <c r="I417" s="24">
        <v>0</v>
      </c>
      <c r="J417" s="79">
        <v>0</v>
      </c>
      <c r="K417" s="80">
        <v>0</v>
      </c>
      <c r="L417" s="79">
        <v>0</v>
      </c>
      <c r="M417" s="80">
        <v>0</v>
      </c>
      <c r="N417" s="79">
        <v>2</v>
      </c>
      <c r="O417" s="80">
        <v>0</v>
      </c>
      <c r="P417" s="79">
        <v>0</v>
      </c>
      <c r="Q417" s="80">
        <v>0</v>
      </c>
      <c r="R417" s="79">
        <v>0</v>
      </c>
      <c r="S417" s="80">
        <v>0</v>
      </c>
      <c r="T417" s="79">
        <v>0</v>
      </c>
      <c r="U417" s="80">
        <v>0</v>
      </c>
      <c r="V417" s="79">
        <v>0</v>
      </c>
      <c r="W417" s="80">
        <v>0</v>
      </c>
      <c r="AH417" s="8"/>
      <c r="AI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</row>
    <row r="418" spans="1:148" ht="12.75">
      <c r="A418" s="39"/>
      <c r="B418" s="2"/>
      <c r="C418" s="66" t="s">
        <v>148</v>
      </c>
      <c r="D418" s="79">
        <v>0</v>
      </c>
      <c r="E418" s="80">
        <v>0</v>
      </c>
      <c r="F418" s="79">
        <v>0</v>
      </c>
      <c r="G418" s="80">
        <v>0</v>
      </c>
      <c r="H418" s="79">
        <v>0</v>
      </c>
      <c r="I418" s="24">
        <v>0</v>
      </c>
      <c r="J418" s="79">
        <v>0</v>
      </c>
      <c r="K418" s="80">
        <v>0</v>
      </c>
      <c r="L418" s="79">
        <v>0</v>
      </c>
      <c r="M418" s="80">
        <v>0</v>
      </c>
      <c r="N418" s="81">
        <v>3</v>
      </c>
      <c r="O418" s="83">
        <v>0</v>
      </c>
      <c r="P418" s="79">
        <v>0</v>
      </c>
      <c r="Q418" s="80">
        <v>0</v>
      </c>
      <c r="R418" s="79">
        <v>0</v>
      </c>
      <c r="S418" s="80">
        <v>0</v>
      </c>
      <c r="T418" s="79">
        <v>0</v>
      </c>
      <c r="U418" s="80">
        <v>0</v>
      </c>
      <c r="V418" s="79">
        <v>0</v>
      </c>
      <c r="W418" s="80">
        <v>0</v>
      </c>
      <c r="AH418" s="8"/>
      <c r="AI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</row>
    <row r="419" spans="1:148" ht="12.75">
      <c r="A419" s="38" t="s">
        <v>15</v>
      </c>
      <c r="B419" s="1" t="s">
        <v>163</v>
      </c>
      <c r="C419" s="65" t="s">
        <v>147</v>
      </c>
      <c r="D419" s="79">
        <v>0</v>
      </c>
      <c r="E419" s="80">
        <v>0</v>
      </c>
      <c r="F419" s="79">
        <v>0</v>
      </c>
      <c r="G419" s="80">
        <v>0</v>
      </c>
      <c r="H419" s="79">
        <v>0</v>
      </c>
      <c r="I419" s="24">
        <v>0</v>
      </c>
      <c r="J419" s="79">
        <v>0</v>
      </c>
      <c r="K419" s="80">
        <v>0</v>
      </c>
      <c r="L419" s="79">
        <v>0</v>
      </c>
      <c r="M419" s="80">
        <v>0</v>
      </c>
      <c r="N419" s="79">
        <v>0</v>
      </c>
      <c r="O419" s="80">
        <v>0</v>
      </c>
      <c r="P419" s="79">
        <v>0</v>
      </c>
      <c r="Q419" s="80">
        <v>0</v>
      </c>
      <c r="R419" s="79">
        <v>30</v>
      </c>
      <c r="S419" s="80">
        <v>20</v>
      </c>
      <c r="T419" s="79">
        <v>0</v>
      </c>
      <c r="U419" s="80">
        <v>0</v>
      </c>
      <c r="V419" s="79">
        <v>0</v>
      </c>
      <c r="W419" s="80">
        <v>0</v>
      </c>
      <c r="AH419" s="8"/>
      <c r="AI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</row>
    <row r="420" spans="1:148" ht="12.75">
      <c r="A420" s="39"/>
      <c r="B420" s="2"/>
      <c r="C420" s="66" t="s">
        <v>148</v>
      </c>
      <c r="D420" s="79">
        <v>0</v>
      </c>
      <c r="E420" s="80">
        <v>0</v>
      </c>
      <c r="F420" s="79">
        <v>0</v>
      </c>
      <c r="G420" s="80">
        <v>0</v>
      </c>
      <c r="H420" s="79">
        <v>0</v>
      </c>
      <c r="I420" s="110">
        <v>0</v>
      </c>
      <c r="J420" s="79">
        <v>0</v>
      </c>
      <c r="K420" s="80">
        <v>0</v>
      </c>
      <c r="L420" s="79">
        <v>0</v>
      </c>
      <c r="M420" s="80">
        <v>0</v>
      </c>
      <c r="N420" s="79">
        <v>0</v>
      </c>
      <c r="O420" s="80">
        <v>0</v>
      </c>
      <c r="P420" s="79">
        <v>0</v>
      </c>
      <c r="Q420" s="80">
        <v>0</v>
      </c>
      <c r="R420" s="81">
        <v>20</v>
      </c>
      <c r="S420" s="176">
        <v>10.021</v>
      </c>
      <c r="T420" s="79">
        <v>0</v>
      </c>
      <c r="U420" s="80">
        <v>0</v>
      </c>
      <c r="V420" s="79">
        <v>0</v>
      </c>
      <c r="W420" s="80">
        <v>0</v>
      </c>
      <c r="AH420" s="8"/>
      <c r="AI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</row>
    <row r="421" spans="1:148" ht="12.75">
      <c r="A421" s="38" t="s">
        <v>16</v>
      </c>
      <c r="B421" s="1" t="s">
        <v>164</v>
      </c>
      <c r="C421" s="65" t="s">
        <v>147</v>
      </c>
      <c r="D421" s="79">
        <v>0</v>
      </c>
      <c r="E421" s="80">
        <v>0</v>
      </c>
      <c r="F421" s="79">
        <v>0</v>
      </c>
      <c r="G421" s="80">
        <v>0</v>
      </c>
      <c r="H421" s="90">
        <v>0</v>
      </c>
      <c r="I421" s="24">
        <v>0</v>
      </c>
      <c r="J421" s="79">
        <v>0</v>
      </c>
      <c r="K421" s="80">
        <v>0</v>
      </c>
      <c r="L421" s="79">
        <v>0</v>
      </c>
      <c r="M421" s="80">
        <v>0</v>
      </c>
      <c r="N421" s="79">
        <v>0</v>
      </c>
      <c r="O421" s="80">
        <v>0</v>
      </c>
      <c r="P421" s="79">
        <v>0</v>
      </c>
      <c r="Q421" s="80">
        <v>0</v>
      </c>
      <c r="R421" s="79">
        <v>0</v>
      </c>
      <c r="S421" s="80">
        <v>0</v>
      </c>
      <c r="T421" s="79">
        <v>0</v>
      </c>
      <c r="U421" s="176">
        <v>103.7</v>
      </c>
      <c r="V421" s="79">
        <v>0</v>
      </c>
      <c r="W421" s="80">
        <v>0</v>
      </c>
      <c r="AH421" s="8"/>
      <c r="AI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</row>
    <row r="422" spans="1:148" ht="12.75">
      <c r="A422" s="39"/>
      <c r="B422" s="2"/>
      <c r="C422" s="66" t="s">
        <v>148</v>
      </c>
      <c r="D422" s="79">
        <v>0</v>
      </c>
      <c r="E422" s="80">
        <v>0</v>
      </c>
      <c r="F422" s="79">
        <v>0</v>
      </c>
      <c r="G422" s="80">
        <v>0</v>
      </c>
      <c r="H422" s="90">
        <v>0</v>
      </c>
      <c r="I422" s="24">
        <v>0</v>
      </c>
      <c r="J422" s="79">
        <v>0</v>
      </c>
      <c r="K422" s="80">
        <v>0</v>
      </c>
      <c r="L422" s="79">
        <v>0</v>
      </c>
      <c r="M422" s="80">
        <v>0</v>
      </c>
      <c r="N422" s="79">
        <v>0</v>
      </c>
      <c r="O422" s="80">
        <v>0</v>
      </c>
      <c r="P422" s="79">
        <v>0</v>
      </c>
      <c r="Q422" s="80">
        <v>0</v>
      </c>
      <c r="R422" s="79">
        <v>0</v>
      </c>
      <c r="S422" s="80">
        <v>0</v>
      </c>
      <c r="T422" s="79">
        <v>0</v>
      </c>
      <c r="U422" s="176">
        <v>25.687</v>
      </c>
      <c r="V422" s="79">
        <v>0</v>
      </c>
      <c r="W422" s="80">
        <v>0</v>
      </c>
      <c r="AH422" s="8"/>
      <c r="AI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</row>
    <row r="423" spans="1:148" ht="12.75">
      <c r="A423" s="38" t="s">
        <v>17</v>
      </c>
      <c r="B423" s="1" t="s">
        <v>165</v>
      </c>
      <c r="C423" s="65" t="s">
        <v>162</v>
      </c>
      <c r="D423" s="79">
        <v>6</v>
      </c>
      <c r="E423" s="80">
        <v>3</v>
      </c>
      <c r="F423" s="79">
        <v>10</v>
      </c>
      <c r="G423" s="80">
        <v>4</v>
      </c>
      <c r="H423" s="90">
        <v>6</v>
      </c>
      <c r="I423" s="24">
        <v>2</v>
      </c>
      <c r="J423" s="79">
        <v>6</v>
      </c>
      <c r="K423" s="80">
        <v>4</v>
      </c>
      <c r="L423" s="79">
        <v>7</v>
      </c>
      <c r="M423" s="80">
        <v>10</v>
      </c>
      <c r="N423" s="79">
        <v>6</v>
      </c>
      <c r="O423" s="80">
        <v>7</v>
      </c>
      <c r="P423" s="79">
        <v>8</v>
      </c>
      <c r="Q423" s="80">
        <v>4</v>
      </c>
      <c r="R423" s="79">
        <v>0</v>
      </c>
      <c r="S423" s="80">
        <v>0</v>
      </c>
      <c r="T423" s="79">
        <v>0</v>
      </c>
      <c r="U423" s="80">
        <v>0</v>
      </c>
      <c r="V423" s="79">
        <v>0</v>
      </c>
      <c r="W423" s="80">
        <v>0</v>
      </c>
      <c r="AH423" s="8"/>
      <c r="AI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</row>
    <row r="424" spans="1:148" ht="12.75">
      <c r="A424" s="39"/>
      <c r="B424" s="2"/>
      <c r="C424" s="66" t="s">
        <v>148</v>
      </c>
      <c r="D424" s="81">
        <f>12*0.73+6*0.42</f>
        <v>11.28</v>
      </c>
      <c r="E424" s="82">
        <v>0.881</v>
      </c>
      <c r="F424" s="81">
        <f>20*0.73+10*0.42</f>
        <v>18.8</v>
      </c>
      <c r="G424" s="82">
        <v>1.886</v>
      </c>
      <c r="H424" s="91">
        <f>12*0.73+6*0.42</f>
        <v>11.28</v>
      </c>
      <c r="I424" s="29">
        <v>0.588</v>
      </c>
      <c r="J424" s="81">
        <f>12*0.73+6*0.42</f>
        <v>11.28</v>
      </c>
      <c r="K424" s="82">
        <v>1.402</v>
      </c>
      <c r="L424" s="81">
        <v>8.05</v>
      </c>
      <c r="M424" s="82">
        <v>3.649</v>
      </c>
      <c r="N424" s="81">
        <f>12*0.73+6*0.42</f>
        <v>11.28</v>
      </c>
      <c r="O424" s="82">
        <v>2.119</v>
      </c>
      <c r="P424" s="81">
        <f>16*0.73+8*0.42</f>
        <v>15.04</v>
      </c>
      <c r="Q424" s="82">
        <v>1.176</v>
      </c>
      <c r="R424" s="79">
        <v>0</v>
      </c>
      <c r="S424" s="80">
        <v>0</v>
      </c>
      <c r="T424" s="79">
        <v>0</v>
      </c>
      <c r="U424" s="80">
        <v>0</v>
      </c>
      <c r="V424" s="79">
        <v>0</v>
      </c>
      <c r="W424" s="80">
        <v>0</v>
      </c>
      <c r="AH424" s="8"/>
      <c r="AI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</row>
    <row r="425" spans="1:148" ht="12.75">
      <c r="A425" s="38" t="s">
        <v>18</v>
      </c>
      <c r="B425" s="1" t="s">
        <v>167</v>
      </c>
      <c r="C425" s="65" t="s">
        <v>208</v>
      </c>
      <c r="D425" s="79">
        <v>2</v>
      </c>
      <c r="E425" s="80">
        <v>0</v>
      </c>
      <c r="F425" s="79">
        <v>4</v>
      </c>
      <c r="G425" s="80">
        <v>0</v>
      </c>
      <c r="H425" s="90">
        <v>2</v>
      </c>
      <c r="I425" s="24">
        <v>0</v>
      </c>
      <c r="J425" s="79">
        <v>2</v>
      </c>
      <c r="K425" s="80">
        <v>0</v>
      </c>
      <c r="L425" s="79">
        <v>8</v>
      </c>
      <c r="M425" s="80">
        <v>0</v>
      </c>
      <c r="N425" s="79">
        <v>2</v>
      </c>
      <c r="O425" s="80">
        <v>0</v>
      </c>
      <c r="P425" s="79">
        <v>2</v>
      </c>
      <c r="Q425" s="80">
        <v>5</v>
      </c>
      <c r="R425" s="79">
        <v>2</v>
      </c>
      <c r="S425" s="80">
        <v>0</v>
      </c>
      <c r="T425" s="79">
        <v>2</v>
      </c>
      <c r="U425" s="80">
        <v>0</v>
      </c>
      <c r="V425" s="79">
        <v>0</v>
      </c>
      <c r="W425" s="80">
        <v>0</v>
      </c>
      <c r="AH425" s="8"/>
      <c r="AI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</row>
    <row r="426" spans="1:148" ht="12.75">
      <c r="A426" s="39"/>
      <c r="B426" s="2"/>
      <c r="C426" s="66" t="s">
        <v>148</v>
      </c>
      <c r="D426" s="81">
        <f>D425*0.81</f>
        <v>1.62</v>
      </c>
      <c r="E426" s="83">
        <v>0</v>
      </c>
      <c r="F426" s="81">
        <f>F425*0.81</f>
        <v>3.24</v>
      </c>
      <c r="G426" s="83">
        <v>0</v>
      </c>
      <c r="H426" s="91">
        <f>H425*0.81</f>
        <v>1.62</v>
      </c>
      <c r="I426" s="25">
        <v>0</v>
      </c>
      <c r="J426" s="81">
        <f>J425*0.81</f>
        <v>1.62</v>
      </c>
      <c r="K426" s="83">
        <v>0</v>
      </c>
      <c r="L426" s="81">
        <v>26.88</v>
      </c>
      <c r="M426" s="83">
        <v>0</v>
      </c>
      <c r="N426" s="81">
        <f>N425*0.81</f>
        <v>1.62</v>
      </c>
      <c r="O426" s="83">
        <v>0</v>
      </c>
      <c r="P426" s="81">
        <f>P425*0.81</f>
        <v>1.62</v>
      </c>
      <c r="Q426" s="82">
        <v>1.637</v>
      </c>
      <c r="R426" s="81">
        <f>R425*0.81</f>
        <v>1.62</v>
      </c>
      <c r="S426" s="83">
        <v>0</v>
      </c>
      <c r="T426" s="81">
        <f>T425*0.81</f>
        <v>1.62</v>
      </c>
      <c r="U426" s="83">
        <v>0</v>
      </c>
      <c r="V426" s="79">
        <v>0</v>
      </c>
      <c r="W426" s="80">
        <v>0</v>
      </c>
      <c r="AH426" s="8"/>
      <c r="AI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</row>
    <row r="427" spans="1:148" ht="12.75">
      <c r="A427" s="38" t="s">
        <v>19</v>
      </c>
      <c r="B427" s="1" t="s">
        <v>168</v>
      </c>
      <c r="C427" s="65" t="s">
        <v>162</v>
      </c>
      <c r="D427" s="79">
        <v>0</v>
      </c>
      <c r="E427" s="80">
        <v>0</v>
      </c>
      <c r="F427" s="79">
        <v>0</v>
      </c>
      <c r="G427" s="80">
        <v>0</v>
      </c>
      <c r="H427" s="90">
        <v>0</v>
      </c>
      <c r="I427" s="24">
        <v>0</v>
      </c>
      <c r="J427" s="79">
        <v>0</v>
      </c>
      <c r="K427" s="80">
        <v>0</v>
      </c>
      <c r="L427" s="81" t="s">
        <v>422</v>
      </c>
      <c r="M427" s="83">
        <v>0</v>
      </c>
      <c r="N427" s="79">
        <v>0</v>
      </c>
      <c r="O427" s="80">
        <v>0</v>
      </c>
      <c r="P427" s="79">
        <v>0</v>
      </c>
      <c r="Q427" s="80">
        <v>0</v>
      </c>
      <c r="R427" s="79">
        <v>1</v>
      </c>
      <c r="S427" s="80">
        <v>1</v>
      </c>
      <c r="T427" s="79">
        <v>0</v>
      </c>
      <c r="U427" s="80">
        <v>3</v>
      </c>
      <c r="V427" s="79">
        <v>0</v>
      </c>
      <c r="W427" s="80">
        <v>0</v>
      </c>
      <c r="AH427" s="8"/>
      <c r="AI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</row>
    <row r="428" spans="1:148" ht="12.75">
      <c r="A428" s="39"/>
      <c r="B428" s="2"/>
      <c r="C428" s="66" t="s">
        <v>148</v>
      </c>
      <c r="D428" s="79">
        <v>0</v>
      </c>
      <c r="E428" s="80">
        <v>0</v>
      </c>
      <c r="F428" s="79">
        <v>0</v>
      </c>
      <c r="G428" s="80">
        <v>0</v>
      </c>
      <c r="H428" s="90">
        <v>0</v>
      </c>
      <c r="I428" s="24">
        <v>0</v>
      </c>
      <c r="J428" s="79">
        <v>0</v>
      </c>
      <c r="K428" s="80">
        <v>0</v>
      </c>
      <c r="L428" s="81">
        <v>15</v>
      </c>
      <c r="M428" s="83">
        <v>0</v>
      </c>
      <c r="N428" s="79">
        <v>0</v>
      </c>
      <c r="O428" s="80">
        <v>0</v>
      </c>
      <c r="P428" s="79">
        <v>0</v>
      </c>
      <c r="Q428" s="80">
        <v>0</v>
      </c>
      <c r="R428" s="81">
        <v>4.5</v>
      </c>
      <c r="S428" s="82">
        <v>0.182</v>
      </c>
      <c r="T428" s="79">
        <v>0</v>
      </c>
      <c r="U428" s="82">
        <v>2.275</v>
      </c>
      <c r="V428" s="79">
        <v>0</v>
      </c>
      <c r="W428" s="80">
        <v>0</v>
      </c>
      <c r="AH428" s="8"/>
      <c r="AI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</row>
    <row r="429" spans="1:148" ht="12.75">
      <c r="A429" s="38" t="s">
        <v>20</v>
      </c>
      <c r="B429" s="1" t="s">
        <v>169</v>
      </c>
      <c r="C429" s="65" t="s">
        <v>162</v>
      </c>
      <c r="D429" s="79">
        <v>0</v>
      </c>
      <c r="E429" s="80">
        <v>0</v>
      </c>
      <c r="F429" s="79">
        <v>1</v>
      </c>
      <c r="G429" s="80">
        <v>0</v>
      </c>
      <c r="H429" s="90">
        <v>0</v>
      </c>
      <c r="I429" s="24">
        <v>0</v>
      </c>
      <c r="J429" s="79">
        <v>0</v>
      </c>
      <c r="K429" s="80">
        <v>0</v>
      </c>
      <c r="L429" s="79">
        <v>0</v>
      </c>
      <c r="M429" s="80">
        <v>0</v>
      </c>
      <c r="N429" s="79">
        <v>0</v>
      </c>
      <c r="O429" s="80">
        <v>0</v>
      </c>
      <c r="P429" s="79">
        <v>1</v>
      </c>
      <c r="Q429" s="80">
        <v>1</v>
      </c>
      <c r="R429" s="79">
        <v>2</v>
      </c>
      <c r="S429" s="80">
        <v>2</v>
      </c>
      <c r="T429" s="79">
        <v>2</v>
      </c>
      <c r="U429" s="80">
        <v>4</v>
      </c>
      <c r="V429" s="79">
        <v>0</v>
      </c>
      <c r="W429" s="80">
        <v>0</v>
      </c>
      <c r="AH429" s="8"/>
      <c r="AI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</row>
    <row r="430" spans="1:148" ht="12.75">
      <c r="A430" s="39"/>
      <c r="B430" s="2"/>
      <c r="C430" s="66" t="s">
        <v>148</v>
      </c>
      <c r="D430" s="79">
        <v>0</v>
      </c>
      <c r="E430" s="80">
        <v>0</v>
      </c>
      <c r="F430" s="81">
        <v>100</v>
      </c>
      <c r="G430" s="83">
        <v>0</v>
      </c>
      <c r="H430" s="90">
        <v>0</v>
      </c>
      <c r="I430" s="24">
        <v>0</v>
      </c>
      <c r="J430" s="79">
        <v>0</v>
      </c>
      <c r="K430" s="80">
        <v>0</v>
      </c>
      <c r="L430" s="79">
        <v>0</v>
      </c>
      <c r="M430" s="80">
        <v>0</v>
      </c>
      <c r="N430" s="79">
        <v>0</v>
      </c>
      <c r="O430" s="80">
        <v>0</v>
      </c>
      <c r="P430" s="95">
        <v>74.6</v>
      </c>
      <c r="Q430" s="82">
        <v>79.058</v>
      </c>
      <c r="R430" s="81">
        <f>119.3*2</f>
        <v>238.6</v>
      </c>
      <c r="S430" s="82">
        <v>210.164</v>
      </c>
      <c r="T430" s="81">
        <f>132*2</f>
        <v>264</v>
      </c>
      <c r="U430" s="83">
        <v>457.401</v>
      </c>
      <c r="V430" s="79">
        <v>0</v>
      </c>
      <c r="W430" s="80">
        <v>0</v>
      </c>
      <c r="AH430" s="8"/>
      <c r="AI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</row>
    <row r="431" spans="1:148" ht="12.75">
      <c r="A431" s="38" t="s">
        <v>21</v>
      </c>
      <c r="B431" s="1" t="s">
        <v>170</v>
      </c>
      <c r="C431" s="65" t="s">
        <v>162</v>
      </c>
      <c r="D431" s="79">
        <v>0</v>
      </c>
      <c r="E431" s="80">
        <v>0</v>
      </c>
      <c r="F431" s="79">
        <v>0</v>
      </c>
      <c r="G431" s="80">
        <v>0</v>
      </c>
      <c r="H431" s="79">
        <v>0</v>
      </c>
      <c r="I431" s="111">
        <v>0</v>
      </c>
      <c r="J431" s="79">
        <v>0</v>
      </c>
      <c r="K431" s="80">
        <v>0</v>
      </c>
      <c r="L431" s="79">
        <v>0</v>
      </c>
      <c r="M431" s="80">
        <v>0</v>
      </c>
      <c r="N431" s="79">
        <v>0</v>
      </c>
      <c r="O431" s="80">
        <v>0</v>
      </c>
      <c r="P431" s="79">
        <v>0</v>
      </c>
      <c r="Q431" s="80">
        <v>0</v>
      </c>
      <c r="R431" s="79">
        <v>0</v>
      </c>
      <c r="S431" s="80">
        <v>0</v>
      </c>
      <c r="T431" s="79">
        <v>0</v>
      </c>
      <c r="U431" s="80">
        <v>0</v>
      </c>
      <c r="V431" s="79">
        <v>0</v>
      </c>
      <c r="W431" s="80">
        <v>0</v>
      </c>
      <c r="AH431" s="8"/>
      <c r="AI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</row>
    <row r="432" spans="1:148" ht="12.75">
      <c r="A432" s="39"/>
      <c r="B432" s="2" t="s">
        <v>171</v>
      </c>
      <c r="C432" s="66" t="s">
        <v>148</v>
      </c>
      <c r="D432" s="79">
        <v>0</v>
      </c>
      <c r="E432" s="80">
        <v>0</v>
      </c>
      <c r="F432" s="79">
        <v>0</v>
      </c>
      <c r="G432" s="80">
        <v>0</v>
      </c>
      <c r="H432" s="79">
        <v>0</v>
      </c>
      <c r="I432" s="24">
        <v>0</v>
      </c>
      <c r="J432" s="79">
        <v>0</v>
      </c>
      <c r="K432" s="80">
        <v>0</v>
      </c>
      <c r="L432" s="79">
        <v>0</v>
      </c>
      <c r="M432" s="80">
        <v>0</v>
      </c>
      <c r="N432" s="79">
        <v>0</v>
      </c>
      <c r="O432" s="80">
        <v>0</v>
      </c>
      <c r="P432" s="79">
        <v>0</v>
      </c>
      <c r="Q432" s="80">
        <v>0</v>
      </c>
      <c r="R432" s="79">
        <v>0</v>
      </c>
      <c r="S432" s="80">
        <v>0</v>
      </c>
      <c r="T432" s="79">
        <v>0</v>
      </c>
      <c r="U432" s="80">
        <v>0</v>
      </c>
      <c r="V432" s="79">
        <v>0</v>
      </c>
      <c r="W432" s="80">
        <v>0</v>
      </c>
      <c r="AH432" s="8"/>
      <c r="AI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</row>
    <row r="433" spans="1:148" ht="12.75">
      <c r="A433" s="38" t="s">
        <v>22</v>
      </c>
      <c r="B433" s="1" t="s">
        <v>172</v>
      </c>
      <c r="C433" s="65" t="s">
        <v>147</v>
      </c>
      <c r="D433" s="79">
        <v>0</v>
      </c>
      <c r="E433" s="80">
        <v>0</v>
      </c>
      <c r="F433" s="79">
        <v>0</v>
      </c>
      <c r="G433" s="80">
        <v>0</v>
      </c>
      <c r="H433" s="79">
        <v>0</v>
      </c>
      <c r="I433" s="24">
        <v>0</v>
      </c>
      <c r="J433" s="79">
        <v>0</v>
      </c>
      <c r="K433" s="80">
        <v>0</v>
      </c>
      <c r="L433" s="79">
        <v>0</v>
      </c>
      <c r="M433" s="80">
        <v>0</v>
      </c>
      <c r="N433" s="79">
        <v>0</v>
      </c>
      <c r="O433" s="80">
        <v>0</v>
      </c>
      <c r="P433" s="79">
        <v>0</v>
      </c>
      <c r="Q433" s="80">
        <v>0</v>
      </c>
      <c r="R433" s="79">
        <v>0</v>
      </c>
      <c r="S433" s="80">
        <v>0</v>
      </c>
      <c r="T433" s="79">
        <v>0</v>
      </c>
      <c r="U433" s="80">
        <v>0</v>
      </c>
      <c r="V433" s="79">
        <v>0</v>
      </c>
      <c r="W433" s="80">
        <v>0</v>
      </c>
      <c r="AH433" s="8"/>
      <c r="AI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</row>
    <row r="434" spans="1:148" ht="12.75">
      <c r="A434" s="39"/>
      <c r="B434" s="2"/>
      <c r="C434" s="66" t="s">
        <v>148</v>
      </c>
      <c r="D434" s="79">
        <v>0</v>
      </c>
      <c r="E434" s="80">
        <v>0</v>
      </c>
      <c r="F434" s="79">
        <v>0</v>
      </c>
      <c r="G434" s="80">
        <v>0</v>
      </c>
      <c r="H434" s="79">
        <v>0</v>
      </c>
      <c r="I434" s="24">
        <v>0</v>
      </c>
      <c r="J434" s="79">
        <v>0</v>
      </c>
      <c r="K434" s="80">
        <v>0</v>
      </c>
      <c r="L434" s="79">
        <v>0</v>
      </c>
      <c r="M434" s="80">
        <v>0</v>
      </c>
      <c r="N434" s="79">
        <v>0</v>
      </c>
      <c r="O434" s="80">
        <v>0</v>
      </c>
      <c r="P434" s="79">
        <v>0</v>
      </c>
      <c r="Q434" s="80">
        <v>0</v>
      </c>
      <c r="R434" s="79">
        <v>0</v>
      </c>
      <c r="S434" s="80">
        <v>0</v>
      </c>
      <c r="T434" s="79">
        <v>0</v>
      </c>
      <c r="U434" s="80">
        <v>0</v>
      </c>
      <c r="V434" s="79">
        <v>0</v>
      </c>
      <c r="W434" s="80">
        <v>0</v>
      </c>
      <c r="AH434" s="8"/>
      <c r="AI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8"/>
    </row>
    <row r="435" spans="1:148" ht="12.75">
      <c r="A435" s="38" t="s">
        <v>23</v>
      </c>
      <c r="B435" s="1" t="s">
        <v>173</v>
      </c>
      <c r="C435" s="65" t="s">
        <v>203</v>
      </c>
      <c r="D435" s="81">
        <f>1.5*3</f>
        <v>4.5</v>
      </c>
      <c r="E435" s="83">
        <v>0</v>
      </c>
      <c r="F435" s="79">
        <v>0</v>
      </c>
      <c r="G435" s="80">
        <v>0</v>
      </c>
      <c r="H435" s="79">
        <v>0</v>
      </c>
      <c r="I435" s="24">
        <v>0</v>
      </c>
      <c r="J435" s="79">
        <v>0</v>
      </c>
      <c r="K435" s="80">
        <v>0</v>
      </c>
      <c r="L435" s="79">
        <v>0</v>
      </c>
      <c r="M435" s="80">
        <v>0</v>
      </c>
      <c r="N435" s="79">
        <v>0</v>
      </c>
      <c r="O435" s="80">
        <v>0</v>
      </c>
      <c r="P435" s="79">
        <v>0</v>
      </c>
      <c r="Q435" s="80">
        <v>0</v>
      </c>
      <c r="R435" s="79">
        <v>30</v>
      </c>
      <c r="S435" s="98">
        <v>18.5</v>
      </c>
      <c r="T435" s="99">
        <v>31</v>
      </c>
      <c r="U435" s="98">
        <v>15</v>
      </c>
      <c r="V435" s="79">
        <v>0</v>
      </c>
      <c r="W435" s="80">
        <v>0</v>
      </c>
      <c r="AH435" s="8"/>
      <c r="AI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  <c r="EI435" s="8"/>
      <c r="EJ435" s="8"/>
      <c r="EK435" s="8"/>
      <c r="EL435" s="8"/>
      <c r="EM435" s="8"/>
      <c r="EN435" s="8"/>
      <c r="EO435" s="8"/>
      <c r="EP435" s="8"/>
      <c r="EQ435" s="8"/>
      <c r="ER435" s="8"/>
    </row>
    <row r="436" spans="1:148" ht="12.75">
      <c r="A436" s="39"/>
      <c r="B436" s="2"/>
      <c r="C436" s="66" t="s">
        <v>148</v>
      </c>
      <c r="D436" s="81">
        <f>D435*0.7</f>
        <v>3.15</v>
      </c>
      <c r="E436" s="83">
        <v>0</v>
      </c>
      <c r="F436" s="79">
        <v>0</v>
      </c>
      <c r="G436" s="80">
        <v>0</v>
      </c>
      <c r="H436" s="79">
        <v>0</v>
      </c>
      <c r="I436" s="24">
        <v>0</v>
      </c>
      <c r="J436" s="79">
        <v>0</v>
      </c>
      <c r="K436" s="80">
        <v>0</v>
      </c>
      <c r="L436" s="79">
        <v>0</v>
      </c>
      <c r="M436" s="80">
        <v>0</v>
      </c>
      <c r="N436" s="79">
        <v>0</v>
      </c>
      <c r="O436" s="80">
        <v>0</v>
      </c>
      <c r="P436" s="79">
        <v>0</v>
      </c>
      <c r="Q436" s="80">
        <v>0</v>
      </c>
      <c r="R436" s="81">
        <v>21</v>
      </c>
      <c r="S436" s="82">
        <v>3.08</v>
      </c>
      <c r="T436" s="81">
        <v>22.2</v>
      </c>
      <c r="U436" s="176">
        <v>9.725999999999999</v>
      </c>
      <c r="V436" s="79">
        <v>0</v>
      </c>
      <c r="W436" s="80">
        <v>0</v>
      </c>
      <c r="AH436" s="8"/>
      <c r="AI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  <c r="EL436" s="8"/>
      <c r="EM436" s="8"/>
      <c r="EN436" s="8"/>
      <c r="EO436" s="8"/>
      <c r="EP436" s="8"/>
      <c r="EQ436" s="8"/>
      <c r="ER436" s="8"/>
    </row>
    <row r="437" spans="1:148" ht="12.75">
      <c r="A437" s="38" t="s">
        <v>24</v>
      </c>
      <c r="B437" s="1" t="s">
        <v>174</v>
      </c>
      <c r="C437" s="65" t="s">
        <v>162</v>
      </c>
      <c r="D437" s="79">
        <v>0</v>
      </c>
      <c r="E437" s="80">
        <v>0</v>
      </c>
      <c r="F437" s="79">
        <v>0</v>
      </c>
      <c r="G437" s="80">
        <v>0</v>
      </c>
      <c r="H437" s="79">
        <v>0</v>
      </c>
      <c r="I437" s="24">
        <v>0</v>
      </c>
      <c r="J437" s="79">
        <v>0</v>
      </c>
      <c r="K437" s="80">
        <v>0</v>
      </c>
      <c r="L437" s="79">
        <v>0</v>
      </c>
      <c r="M437" s="80">
        <v>0</v>
      </c>
      <c r="N437" s="79">
        <v>0</v>
      </c>
      <c r="O437" s="80">
        <v>0</v>
      </c>
      <c r="P437" s="79">
        <v>0</v>
      </c>
      <c r="Q437" s="80">
        <v>0</v>
      </c>
      <c r="R437" s="79">
        <v>0</v>
      </c>
      <c r="S437" s="80">
        <v>0</v>
      </c>
      <c r="T437" s="79">
        <v>0</v>
      </c>
      <c r="U437" s="80">
        <v>0</v>
      </c>
      <c r="V437" s="79">
        <v>0</v>
      </c>
      <c r="W437" s="80">
        <v>0</v>
      </c>
      <c r="AH437" s="8"/>
      <c r="AI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8"/>
    </row>
    <row r="438" spans="1:148" ht="12.75">
      <c r="A438" s="39"/>
      <c r="B438" s="2" t="s">
        <v>175</v>
      </c>
      <c r="C438" s="66" t="s">
        <v>148</v>
      </c>
      <c r="D438" s="79">
        <v>0</v>
      </c>
      <c r="E438" s="80">
        <v>0</v>
      </c>
      <c r="F438" s="79">
        <v>0</v>
      </c>
      <c r="G438" s="80">
        <v>0</v>
      </c>
      <c r="H438" s="79">
        <v>0</v>
      </c>
      <c r="I438" s="24">
        <v>0</v>
      </c>
      <c r="J438" s="79">
        <v>0</v>
      </c>
      <c r="K438" s="80">
        <v>0</v>
      </c>
      <c r="L438" s="79">
        <v>0</v>
      </c>
      <c r="M438" s="80">
        <v>0</v>
      </c>
      <c r="N438" s="79">
        <v>0</v>
      </c>
      <c r="O438" s="80">
        <v>0</v>
      </c>
      <c r="P438" s="79">
        <v>0</v>
      </c>
      <c r="Q438" s="80">
        <v>0</v>
      </c>
      <c r="R438" s="79">
        <v>0</v>
      </c>
      <c r="S438" s="80">
        <v>0</v>
      </c>
      <c r="T438" s="79">
        <v>0</v>
      </c>
      <c r="U438" s="80">
        <v>0</v>
      </c>
      <c r="V438" s="79">
        <v>0</v>
      </c>
      <c r="W438" s="80">
        <v>0</v>
      </c>
      <c r="AH438" s="8"/>
      <c r="AI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</row>
    <row r="439" spans="1:148" ht="12.75">
      <c r="A439" s="38" t="s">
        <v>33</v>
      </c>
      <c r="B439" s="1" t="s">
        <v>176</v>
      </c>
      <c r="C439" s="65" t="s">
        <v>177</v>
      </c>
      <c r="D439" s="79">
        <v>0</v>
      </c>
      <c r="E439" s="80">
        <v>0</v>
      </c>
      <c r="F439" s="79">
        <v>0</v>
      </c>
      <c r="G439" s="80">
        <v>0</v>
      </c>
      <c r="H439" s="79">
        <v>0</v>
      </c>
      <c r="I439" s="24">
        <v>0</v>
      </c>
      <c r="J439" s="79">
        <v>0</v>
      </c>
      <c r="K439" s="80">
        <v>0</v>
      </c>
      <c r="L439" s="79">
        <v>0</v>
      </c>
      <c r="M439" s="80">
        <v>0</v>
      </c>
      <c r="N439" s="79">
        <v>0</v>
      </c>
      <c r="O439" s="80">
        <v>0</v>
      </c>
      <c r="P439" s="79">
        <v>0</v>
      </c>
      <c r="Q439" s="80">
        <v>0</v>
      </c>
      <c r="R439" s="79">
        <v>0</v>
      </c>
      <c r="S439" s="80">
        <v>0</v>
      </c>
      <c r="T439" s="79">
        <v>0</v>
      </c>
      <c r="U439" s="80">
        <v>0</v>
      </c>
      <c r="V439" s="102">
        <v>20</v>
      </c>
      <c r="W439" s="103">
        <v>0</v>
      </c>
      <c r="AH439" s="8"/>
      <c r="AI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</row>
    <row r="440" spans="1:148" ht="12.75">
      <c r="A440" s="39"/>
      <c r="B440" s="2"/>
      <c r="C440" s="66" t="s">
        <v>148</v>
      </c>
      <c r="D440" s="79">
        <v>0</v>
      </c>
      <c r="E440" s="80">
        <v>0</v>
      </c>
      <c r="F440" s="79">
        <v>0</v>
      </c>
      <c r="G440" s="80">
        <v>0</v>
      </c>
      <c r="H440" s="79">
        <v>0</v>
      </c>
      <c r="I440" s="24">
        <v>0</v>
      </c>
      <c r="J440" s="79">
        <v>0</v>
      </c>
      <c r="K440" s="80">
        <v>0</v>
      </c>
      <c r="L440" s="79">
        <v>0</v>
      </c>
      <c r="M440" s="80">
        <v>0</v>
      </c>
      <c r="N440" s="79">
        <v>0</v>
      </c>
      <c r="O440" s="80">
        <v>0</v>
      </c>
      <c r="P440" s="79">
        <v>0</v>
      </c>
      <c r="Q440" s="80">
        <v>0</v>
      </c>
      <c r="R440" s="79">
        <v>0</v>
      </c>
      <c r="S440" s="80">
        <v>0</v>
      </c>
      <c r="T440" s="79">
        <v>0</v>
      </c>
      <c r="U440" s="80">
        <v>0</v>
      </c>
      <c r="V440" s="81">
        <v>17</v>
      </c>
      <c r="W440" s="176">
        <v>0</v>
      </c>
      <c r="AH440" s="8"/>
      <c r="AI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  <c r="EL440" s="8"/>
      <c r="EM440" s="8"/>
      <c r="EN440" s="8"/>
      <c r="EO440" s="8"/>
      <c r="EP440" s="8"/>
      <c r="EQ440" s="8"/>
      <c r="ER440" s="8"/>
    </row>
    <row r="441" spans="1:148" ht="12.75">
      <c r="A441" s="38" t="s">
        <v>178</v>
      </c>
      <c r="B441" s="1" t="s">
        <v>179</v>
      </c>
      <c r="C441" s="65" t="s">
        <v>177</v>
      </c>
      <c r="D441" s="79">
        <v>0</v>
      </c>
      <c r="E441" s="80">
        <v>0</v>
      </c>
      <c r="F441" s="79">
        <v>0</v>
      </c>
      <c r="G441" s="80">
        <v>0</v>
      </c>
      <c r="H441" s="79">
        <v>0</v>
      </c>
      <c r="I441" s="24">
        <v>0</v>
      </c>
      <c r="J441" s="79">
        <v>0</v>
      </c>
      <c r="K441" s="80">
        <v>0</v>
      </c>
      <c r="L441" s="79">
        <v>0</v>
      </c>
      <c r="M441" s="98">
        <v>1.2</v>
      </c>
      <c r="N441" s="79">
        <v>0</v>
      </c>
      <c r="O441" s="98">
        <v>20.6</v>
      </c>
      <c r="P441" s="79">
        <v>0</v>
      </c>
      <c r="Q441" s="80">
        <v>0</v>
      </c>
      <c r="R441" s="79">
        <v>0</v>
      </c>
      <c r="S441" s="98">
        <v>3.5</v>
      </c>
      <c r="T441" s="79">
        <v>0</v>
      </c>
      <c r="U441" s="80">
        <v>0</v>
      </c>
      <c r="V441" s="79">
        <v>0</v>
      </c>
      <c r="W441" s="98">
        <v>4</v>
      </c>
      <c r="AH441" s="8"/>
      <c r="AI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</row>
    <row r="442" spans="1:148" ht="12.75">
      <c r="A442" s="39"/>
      <c r="B442" s="2"/>
      <c r="C442" s="66" t="s">
        <v>148</v>
      </c>
      <c r="D442" s="79">
        <v>0</v>
      </c>
      <c r="E442" s="80">
        <v>0</v>
      </c>
      <c r="F442" s="79">
        <v>0</v>
      </c>
      <c r="G442" s="80">
        <v>0</v>
      </c>
      <c r="H442" s="79">
        <v>0</v>
      </c>
      <c r="I442" s="24">
        <v>0</v>
      </c>
      <c r="J442" s="79">
        <v>0</v>
      </c>
      <c r="K442" s="80">
        <v>0</v>
      </c>
      <c r="L442" s="79">
        <v>0</v>
      </c>
      <c r="M442" s="82">
        <v>3.885</v>
      </c>
      <c r="N442" s="79">
        <v>0</v>
      </c>
      <c r="O442" s="82">
        <v>26.06</v>
      </c>
      <c r="P442" s="79">
        <v>0</v>
      </c>
      <c r="Q442" s="80">
        <v>0</v>
      </c>
      <c r="R442" s="79">
        <v>0</v>
      </c>
      <c r="S442" s="82">
        <v>3.325</v>
      </c>
      <c r="T442" s="79">
        <v>0</v>
      </c>
      <c r="U442" s="80">
        <v>0</v>
      </c>
      <c r="V442" s="79">
        <v>0</v>
      </c>
      <c r="W442" s="82">
        <v>6.584</v>
      </c>
      <c r="AH442" s="8"/>
      <c r="AI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</row>
    <row r="443" spans="1:148" ht="12.75">
      <c r="A443" s="38" t="s">
        <v>181</v>
      </c>
      <c r="B443" s="1" t="s">
        <v>180</v>
      </c>
      <c r="C443" s="65" t="s">
        <v>177</v>
      </c>
      <c r="D443" s="79">
        <v>0</v>
      </c>
      <c r="E443" s="80">
        <v>0.5</v>
      </c>
      <c r="F443" s="79">
        <v>10</v>
      </c>
      <c r="G443" s="176">
        <v>3</v>
      </c>
      <c r="H443" s="79">
        <v>0</v>
      </c>
      <c r="I443" s="24">
        <v>0</v>
      </c>
      <c r="J443" s="79">
        <v>0</v>
      </c>
      <c r="K443" s="80">
        <v>0</v>
      </c>
      <c r="L443" s="79">
        <v>0</v>
      </c>
      <c r="M443" s="98">
        <v>3.5</v>
      </c>
      <c r="N443" s="79">
        <v>10</v>
      </c>
      <c r="O443" s="83">
        <v>0.5</v>
      </c>
      <c r="P443" s="79">
        <v>0</v>
      </c>
      <c r="Q443" s="176">
        <v>0.5</v>
      </c>
      <c r="R443" s="79">
        <v>0</v>
      </c>
      <c r="S443" s="98">
        <v>5</v>
      </c>
      <c r="T443" s="79">
        <v>0</v>
      </c>
      <c r="U443" s="176">
        <v>0.5</v>
      </c>
      <c r="V443" s="79">
        <v>0</v>
      </c>
      <c r="W443" s="98">
        <v>2.5</v>
      </c>
      <c r="AH443" s="8"/>
      <c r="AI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8"/>
      <c r="EE443" s="8"/>
      <c r="EF443" s="8"/>
      <c r="EG443" s="8"/>
      <c r="EH443" s="8"/>
      <c r="EI443" s="8"/>
      <c r="EJ443" s="8"/>
      <c r="EK443" s="8"/>
      <c r="EL443" s="8"/>
      <c r="EM443" s="8"/>
      <c r="EN443" s="8"/>
      <c r="EO443" s="8"/>
      <c r="EP443" s="8"/>
      <c r="EQ443" s="8"/>
      <c r="ER443" s="8"/>
    </row>
    <row r="444" spans="1:148" ht="12.75">
      <c r="A444" s="39"/>
      <c r="B444" s="2"/>
      <c r="C444" s="66" t="s">
        <v>148</v>
      </c>
      <c r="D444" s="79">
        <v>0</v>
      </c>
      <c r="E444" s="82">
        <v>0.288</v>
      </c>
      <c r="F444" s="81">
        <f>F443*0.85</f>
        <v>8.5</v>
      </c>
      <c r="G444" s="176" t="s">
        <v>629</v>
      </c>
      <c r="H444" s="79">
        <v>0</v>
      </c>
      <c r="I444" s="24">
        <v>0</v>
      </c>
      <c r="J444" s="79">
        <v>0</v>
      </c>
      <c r="K444" s="80">
        <v>0</v>
      </c>
      <c r="L444" s="79">
        <v>0</v>
      </c>
      <c r="M444" s="82">
        <v>2.726</v>
      </c>
      <c r="N444" s="81">
        <f>N443*0.85</f>
        <v>8.5</v>
      </c>
      <c r="O444" s="82">
        <v>1.062</v>
      </c>
      <c r="P444" s="79">
        <v>0</v>
      </c>
      <c r="Q444" s="176">
        <v>0.658</v>
      </c>
      <c r="R444" s="79">
        <v>0</v>
      </c>
      <c r="S444" s="82">
        <v>3.982</v>
      </c>
      <c r="T444" s="79">
        <v>0</v>
      </c>
      <c r="U444" s="82">
        <v>1.022</v>
      </c>
      <c r="V444" s="79">
        <v>0</v>
      </c>
      <c r="W444" s="82">
        <v>1.943</v>
      </c>
      <c r="AH444" s="8"/>
      <c r="AI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  <c r="EL444" s="8"/>
      <c r="EM444" s="8"/>
      <c r="EN444" s="8"/>
      <c r="EO444" s="8"/>
      <c r="EP444" s="8"/>
      <c r="EQ444" s="8"/>
      <c r="ER444" s="8"/>
    </row>
    <row r="445" spans="1:148" ht="12.75">
      <c r="A445" s="38" t="s">
        <v>183</v>
      </c>
      <c r="B445" s="1" t="s">
        <v>182</v>
      </c>
      <c r="C445" s="65" t="s">
        <v>177</v>
      </c>
      <c r="D445" s="79">
        <v>0</v>
      </c>
      <c r="E445" s="80">
        <v>0</v>
      </c>
      <c r="F445" s="79">
        <v>0</v>
      </c>
      <c r="G445" s="80">
        <v>3</v>
      </c>
      <c r="H445" s="79">
        <v>0</v>
      </c>
      <c r="I445" s="24">
        <v>0</v>
      </c>
      <c r="J445" s="79">
        <v>0</v>
      </c>
      <c r="K445" s="80">
        <v>0</v>
      </c>
      <c r="L445" s="79">
        <v>0</v>
      </c>
      <c r="M445" s="80">
        <v>0</v>
      </c>
      <c r="N445" s="79">
        <v>0</v>
      </c>
      <c r="O445" s="80">
        <v>0</v>
      </c>
      <c r="P445" s="79">
        <v>0</v>
      </c>
      <c r="Q445" s="98">
        <v>2.5</v>
      </c>
      <c r="R445" s="79">
        <v>15</v>
      </c>
      <c r="S445" s="176">
        <v>24.5</v>
      </c>
      <c r="T445" s="79">
        <v>15</v>
      </c>
      <c r="U445" s="98">
        <v>50.5</v>
      </c>
      <c r="V445" s="79">
        <v>0</v>
      </c>
      <c r="W445" s="80">
        <v>0</v>
      </c>
      <c r="AH445" s="8"/>
      <c r="AI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</row>
    <row r="446" spans="1:148" ht="12.75">
      <c r="A446" s="39"/>
      <c r="B446" s="2"/>
      <c r="C446" s="66" t="s">
        <v>148</v>
      </c>
      <c r="D446" s="79">
        <v>0</v>
      </c>
      <c r="E446" s="82">
        <v>0</v>
      </c>
      <c r="F446" s="79">
        <v>0</v>
      </c>
      <c r="G446" s="176">
        <v>4.305</v>
      </c>
      <c r="H446" s="79">
        <v>0</v>
      </c>
      <c r="I446" s="24">
        <v>0</v>
      </c>
      <c r="J446" s="79">
        <v>0</v>
      </c>
      <c r="K446" s="80">
        <v>0</v>
      </c>
      <c r="L446" s="79">
        <v>0</v>
      </c>
      <c r="M446" s="80">
        <v>0</v>
      </c>
      <c r="N446" s="79">
        <v>0</v>
      </c>
      <c r="O446" s="80">
        <v>0</v>
      </c>
      <c r="P446" s="79">
        <v>0</v>
      </c>
      <c r="Q446" s="82">
        <v>3.1689999999999996</v>
      </c>
      <c r="R446" s="81">
        <v>8.25</v>
      </c>
      <c r="S446" s="176" t="s">
        <v>978</v>
      </c>
      <c r="T446" s="81">
        <v>8.25</v>
      </c>
      <c r="U446" s="82">
        <v>28.655</v>
      </c>
      <c r="V446" s="79">
        <v>0</v>
      </c>
      <c r="W446" s="80">
        <v>0</v>
      </c>
      <c r="AH446" s="8"/>
      <c r="AI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  <c r="EL446" s="8"/>
      <c r="EM446" s="8"/>
      <c r="EN446" s="8"/>
      <c r="EO446" s="8"/>
      <c r="EP446" s="8"/>
      <c r="EQ446" s="8"/>
      <c r="ER446" s="8"/>
    </row>
    <row r="447" spans="1:148" ht="12.75">
      <c r="A447" s="38" t="s">
        <v>184</v>
      </c>
      <c r="B447" s="1" t="s">
        <v>186</v>
      </c>
      <c r="C447" s="65" t="s">
        <v>162</v>
      </c>
      <c r="D447" s="79">
        <v>0</v>
      </c>
      <c r="E447" s="80">
        <v>0</v>
      </c>
      <c r="F447" s="79">
        <v>0</v>
      </c>
      <c r="G447" s="80">
        <v>0</v>
      </c>
      <c r="H447" s="79">
        <v>0</v>
      </c>
      <c r="I447" s="24">
        <v>0</v>
      </c>
      <c r="J447" s="79">
        <v>0</v>
      </c>
      <c r="K447" s="80">
        <v>0</v>
      </c>
      <c r="L447" s="79">
        <v>0</v>
      </c>
      <c r="M447" s="80">
        <v>0</v>
      </c>
      <c r="N447" s="79">
        <v>0</v>
      </c>
      <c r="O447" s="80">
        <v>0</v>
      </c>
      <c r="P447" s="79">
        <v>0</v>
      </c>
      <c r="Q447" s="80">
        <v>0</v>
      </c>
      <c r="R447" s="79">
        <v>0</v>
      </c>
      <c r="S447" s="80">
        <v>0</v>
      </c>
      <c r="T447" s="79">
        <v>0</v>
      </c>
      <c r="U447" s="80">
        <v>0</v>
      </c>
      <c r="V447" s="79">
        <v>0</v>
      </c>
      <c r="W447" s="80">
        <v>0</v>
      </c>
      <c r="AH447" s="8"/>
      <c r="AI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</row>
    <row r="448" spans="1:148" ht="12.75">
      <c r="A448" s="39"/>
      <c r="B448" s="2"/>
      <c r="C448" s="66" t="s">
        <v>148</v>
      </c>
      <c r="D448" s="79">
        <v>0</v>
      </c>
      <c r="E448" s="82">
        <v>0</v>
      </c>
      <c r="F448" s="79">
        <v>0</v>
      </c>
      <c r="G448" s="80">
        <v>0</v>
      </c>
      <c r="H448" s="79">
        <v>0</v>
      </c>
      <c r="I448" s="24">
        <v>0</v>
      </c>
      <c r="J448" s="79">
        <v>0</v>
      </c>
      <c r="K448" s="80">
        <v>0</v>
      </c>
      <c r="L448" s="79">
        <v>0</v>
      </c>
      <c r="M448" s="80">
        <v>0</v>
      </c>
      <c r="N448" s="79">
        <v>0</v>
      </c>
      <c r="O448" s="80">
        <v>0</v>
      </c>
      <c r="P448" s="79">
        <v>0</v>
      </c>
      <c r="Q448" s="80">
        <v>0</v>
      </c>
      <c r="R448" s="79">
        <v>0</v>
      </c>
      <c r="S448" s="80">
        <v>0</v>
      </c>
      <c r="T448" s="79">
        <v>0</v>
      </c>
      <c r="U448" s="80">
        <v>0</v>
      </c>
      <c r="V448" s="79">
        <v>0</v>
      </c>
      <c r="W448" s="80">
        <v>0</v>
      </c>
      <c r="AH448" s="8"/>
      <c r="AI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8"/>
    </row>
    <row r="449" spans="1:148" ht="12.75">
      <c r="A449" s="38" t="s">
        <v>185</v>
      </c>
      <c r="B449" s="1" t="s">
        <v>188</v>
      </c>
      <c r="C449" s="65" t="s">
        <v>162</v>
      </c>
      <c r="D449" s="79">
        <f>10+5+3</f>
        <v>18</v>
      </c>
      <c r="E449" s="80">
        <v>17</v>
      </c>
      <c r="F449" s="79">
        <f>15+5+7</f>
        <v>27</v>
      </c>
      <c r="G449" s="80">
        <v>9</v>
      </c>
      <c r="H449" s="79">
        <f>10+5+3</f>
        <v>18</v>
      </c>
      <c r="I449" s="24">
        <v>7</v>
      </c>
      <c r="J449" s="79">
        <f>10+5+3</f>
        <v>18</v>
      </c>
      <c r="K449" s="80">
        <v>4</v>
      </c>
      <c r="L449" s="79">
        <v>20</v>
      </c>
      <c r="M449" s="80">
        <v>12</v>
      </c>
      <c r="N449" s="79">
        <f>10+5+5</f>
        <v>20</v>
      </c>
      <c r="O449" s="80">
        <v>10</v>
      </c>
      <c r="P449" s="79">
        <f>10+5+7</f>
        <v>22</v>
      </c>
      <c r="Q449" s="80">
        <v>17</v>
      </c>
      <c r="R449" s="79">
        <f>10+9+10+10</f>
        <v>39</v>
      </c>
      <c r="S449" s="80">
        <v>20</v>
      </c>
      <c r="T449" s="79">
        <f>20+9+10</f>
        <v>39</v>
      </c>
      <c r="U449" s="80">
        <v>30</v>
      </c>
      <c r="V449" s="102">
        <v>39</v>
      </c>
      <c r="W449" s="103">
        <v>7</v>
      </c>
      <c r="AH449" s="8"/>
      <c r="AI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  <c r="EL449" s="8"/>
      <c r="EM449" s="8"/>
      <c r="EN449" s="8"/>
      <c r="EO449" s="8"/>
      <c r="EP449" s="8"/>
      <c r="EQ449" s="8"/>
      <c r="ER449" s="8"/>
    </row>
    <row r="450" spans="1:148" ht="12.75">
      <c r="A450" s="39"/>
      <c r="B450" s="2"/>
      <c r="C450" s="66" t="s">
        <v>148</v>
      </c>
      <c r="D450" s="81">
        <v>30.85</v>
      </c>
      <c r="E450" s="82">
        <v>9.197000000000001</v>
      </c>
      <c r="F450" s="81">
        <f>22*0.45+5*2.16</f>
        <v>20.700000000000003</v>
      </c>
      <c r="G450" s="82">
        <v>4.411</v>
      </c>
      <c r="H450" s="81">
        <v>30.85</v>
      </c>
      <c r="I450" s="29">
        <v>4.734</v>
      </c>
      <c r="J450" s="81">
        <v>30.85</v>
      </c>
      <c r="K450" s="82">
        <v>2.998</v>
      </c>
      <c r="L450" s="81">
        <v>17.55</v>
      </c>
      <c r="M450" s="82">
        <v>6.783</v>
      </c>
      <c r="N450" s="81">
        <v>23.23</v>
      </c>
      <c r="O450" s="82">
        <v>5.457</v>
      </c>
      <c r="P450" s="81">
        <f>17*0.45+5*2.16</f>
        <v>18.450000000000003</v>
      </c>
      <c r="Q450" s="82">
        <v>10.224</v>
      </c>
      <c r="R450" s="81">
        <f>30*0.45+9*2.16</f>
        <v>32.94</v>
      </c>
      <c r="S450" s="82">
        <v>12.485</v>
      </c>
      <c r="T450" s="81">
        <f>30*0.45+9*2.16</f>
        <v>32.94</v>
      </c>
      <c r="U450" s="82">
        <v>28.841</v>
      </c>
      <c r="V450" s="102">
        <v>32.94</v>
      </c>
      <c r="W450" s="103">
        <v>5.318</v>
      </c>
      <c r="AH450" s="8"/>
      <c r="AI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8"/>
    </row>
    <row r="451" spans="1:148" ht="12.75">
      <c r="A451" s="38" t="s">
        <v>187</v>
      </c>
      <c r="B451" s="1" t="s">
        <v>190</v>
      </c>
      <c r="C451" s="65" t="s">
        <v>177</v>
      </c>
      <c r="D451" s="79">
        <v>0</v>
      </c>
      <c r="E451" s="80">
        <v>0</v>
      </c>
      <c r="F451" s="79">
        <v>0</v>
      </c>
      <c r="G451" s="80">
        <v>0</v>
      </c>
      <c r="H451" s="79">
        <v>0</v>
      </c>
      <c r="I451" s="24">
        <v>0</v>
      </c>
      <c r="J451" s="79">
        <v>0</v>
      </c>
      <c r="K451" s="80">
        <v>0</v>
      </c>
      <c r="L451" s="79">
        <v>0</v>
      </c>
      <c r="M451" s="80">
        <v>0</v>
      </c>
      <c r="N451" s="79">
        <v>0</v>
      </c>
      <c r="O451" s="80">
        <v>0</v>
      </c>
      <c r="P451" s="79">
        <v>0</v>
      </c>
      <c r="Q451" s="80">
        <v>0</v>
      </c>
      <c r="R451" s="79">
        <v>0</v>
      </c>
      <c r="S451" s="80">
        <v>0</v>
      </c>
      <c r="T451" s="79">
        <v>0</v>
      </c>
      <c r="U451" s="80">
        <v>0</v>
      </c>
      <c r="V451" s="79">
        <v>0</v>
      </c>
      <c r="W451" s="80">
        <v>0</v>
      </c>
      <c r="AH451" s="8"/>
      <c r="AI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</row>
    <row r="452" spans="1:148" ht="12.75">
      <c r="A452" s="39"/>
      <c r="B452" s="2"/>
      <c r="C452" s="66" t="s">
        <v>148</v>
      </c>
      <c r="D452" s="79">
        <v>0</v>
      </c>
      <c r="E452" s="80">
        <v>0</v>
      </c>
      <c r="F452" s="79">
        <v>0</v>
      </c>
      <c r="G452" s="80">
        <v>0</v>
      </c>
      <c r="H452" s="79">
        <v>0</v>
      </c>
      <c r="I452" s="24">
        <v>0</v>
      </c>
      <c r="J452" s="79">
        <v>0</v>
      </c>
      <c r="K452" s="80">
        <v>0</v>
      </c>
      <c r="L452" s="79">
        <v>0</v>
      </c>
      <c r="M452" s="80">
        <v>0</v>
      </c>
      <c r="N452" s="79">
        <v>0</v>
      </c>
      <c r="O452" s="80">
        <v>0</v>
      </c>
      <c r="P452" s="79">
        <v>0</v>
      </c>
      <c r="Q452" s="80">
        <v>0</v>
      </c>
      <c r="R452" s="79">
        <v>0</v>
      </c>
      <c r="S452" s="80">
        <v>0</v>
      </c>
      <c r="T452" s="79">
        <v>0</v>
      </c>
      <c r="U452" s="80">
        <v>0</v>
      </c>
      <c r="V452" s="79">
        <v>0</v>
      </c>
      <c r="W452" s="80">
        <v>0</v>
      </c>
      <c r="AH452" s="8"/>
      <c r="AI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</row>
    <row r="453" spans="1:148" ht="12.75">
      <c r="A453" s="38" t="s">
        <v>189</v>
      </c>
      <c r="B453" s="1" t="s">
        <v>192</v>
      </c>
      <c r="C453" s="65" t="s">
        <v>162</v>
      </c>
      <c r="D453" s="79">
        <v>0</v>
      </c>
      <c r="E453" s="80">
        <v>0</v>
      </c>
      <c r="F453" s="79">
        <v>0</v>
      </c>
      <c r="G453" s="80">
        <v>18</v>
      </c>
      <c r="H453" s="79">
        <v>0</v>
      </c>
      <c r="I453" s="24">
        <v>0</v>
      </c>
      <c r="J453" s="79">
        <v>0</v>
      </c>
      <c r="K453" s="80">
        <v>0</v>
      </c>
      <c r="L453" s="79">
        <v>0</v>
      </c>
      <c r="M453" s="80">
        <v>9</v>
      </c>
      <c r="N453" s="79">
        <v>0</v>
      </c>
      <c r="O453" s="80">
        <v>4</v>
      </c>
      <c r="P453" s="79">
        <v>0</v>
      </c>
      <c r="Q453" s="80">
        <v>1</v>
      </c>
      <c r="R453" s="79">
        <v>0</v>
      </c>
      <c r="S453" s="80">
        <v>30</v>
      </c>
      <c r="T453" s="79">
        <v>0</v>
      </c>
      <c r="U453" s="80">
        <v>43</v>
      </c>
      <c r="V453" s="79">
        <v>0</v>
      </c>
      <c r="W453" s="80">
        <v>0</v>
      </c>
      <c r="AH453" s="8"/>
      <c r="AI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8"/>
    </row>
    <row r="454" spans="1:148" ht="12.75">
      <c r="A454" s="39"/>
      <c r="B454" s="2" t="s">
        <v>193</v>
      </c>
      <c r="C454" s="66" t="s">
        <v>148</v>
      </c>
      <c r="D454" s="79">
        <v>0</v>
      </c>
      <c r="E454" s="82">
        <v>0</v>
      </c>
      <c r="F454" s="79">
        <v>0</v>
      </c>
      <c r="G454" s="82">
        <v>11.444</v>
      </c>
      <c r="H454" s="79">
        <v>0</v>
      </c>
      <c r="I454" s="24">
        <v>0</v>
      </c>
      <c r="J454" s="79">
        <v>0</v>
      </c>
      <c r="K454" s="80">
        <v>0</v>
      </c>
      <c r="L454" s="79">
        <v>0</v>
      </c>
      <c r="M454" s="82">
        <v>7.16</v>
      </c>
      <c r="N454" s="79">
        <v>0</v>
      </c>
      <c r="O454" s="82">
        <v>0.282</v>
      </c>
      <c r="P454" s="79">
        <v>0</v>
      </c>
      <c r="Q454" s="176">
        <v>1.2</v>
      </c>
      <c r="R454" s="79">
        <v>0</v>
      </c>
      <c r="S454" s="82">
        <v>11.435</v>
      </c>
      <c r="T454" s="79">
        <v>0</v>
      </c>
      <c r="U454" s="82">
        <v>11.553999999999998</v>
      </c>
      <c r="V454" s="79">
        <v>0</v>
      </c>
      <c r="W454" s="80">
        <v>0</v>
      </c>
      <c r="AH454" s="8"/>
      <c r="AI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</row>
    <row r="455" spans="1:148" ht="12.75">
      <c r="A455" s="38" t="s">
        <v>191</v>
      </c>
      <c r="B455" s="1" t="s">
        <v>195</v>
      </c>
      <c r="C455" s="65" t="s">
        <v>162</v>
      </c>
      <c r="D455" s="79">
        <v>0</v>
      </c>
      <c r="E455" s="80">
        <v>0</v>
      </c>
      <c r="F455" s="79">
        <v>0</v>
      </c>
      <c r="G455" s="80">
        <v>0</v>
      </c>
      <c r="H455" s="79">
        <v>0</v>
      </c>
      <c r="I455" s="24">
        <v>0</v>
      </c>
      <c r="J455" s="79">
        <v>0</v>
      </c>
      <c r="K455" s="80">
        <v>0</v>
      </c>
      <c r="L455" s="79">
        <v>0</v>
      </c>
      <c r="M455" s="80">
        <v>0</v>
      </c>
      <c r="N455" s="79">
        <v>0</v>
      </c>
      <c r="O455" s="80">
        <v>0</v>
      </c>
      <c r="P455" s="79">
        <v>0</v>
      </c>
      <c r="Q455" s="80">
        <v>0</v>
      </c>
      <c r="R455" s="79">
        <v>1</v>
      </c>
      <c r="S455" s="80">
        <v>3</v>
      </c>
      <c r="T455" s="79">
        <v>1</v>
      </c>
      <c r="U455" s="80">
        <v>1</v>
      </c>
      <c r="V455" s="79">
        <v>0</v>
      </c>
      <c r="W455" s="80">
        <v>0</v>
      </c>
      <c r="AH455" s="8"/>
      <c r="AI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</row>
    <row r="456" spans="1:148" ht="12.75">
      <c r="A456" s="39"/>
      <c r="B456" s="2"/>
      <c r="C456" s="66" t="s">
        <v>148</v>
      </c>
      <c r="D456" s="79">
        <v>0</v>
      </c>
      <c r="E456" s="80">
        <v>0</v>
      </c>
      <c r="F456" s="79">
        <v>0</v>
      </c>
      <c r="G456" s="80">
        <v>0</v>
      </c>
      <c r="H456" s="79">
        <v>0</v>
      </c>
      <c r="I456" s="24">
        <v>0</v>
      </c>
      <c r="J456" s="79">
        <v>0</v>
      </c>
      <c r="K456" s="80">
        <v>0</v>
      </c>
      <c r="L456" s="79">
        <v>0</v>
      </c>
      <c r="M456" s="80">
        <v>0</v>
      </c>
      <c r="N456" s="79">
        <v>0</v>
      </c>
      <c r="O456" s="80">
        <v>0</v>
      </c>
      <c r="P456" s="79">
        <v>0</v>
      </c>
      <c r="Q456" s="80">
        <v>0</v>
      </c>
      <c r="R456" s="81">
        <v>1</v>
      </c>
      <c r="S456" s="82">
        <v>5.658</v>
      </c>
      <c r="T456" s="81">
        <v>1</v>
      </c>
      <c r="U456" s="83">
        <v>2.479</v>
      </c>
      <c r="V456" s="79">
        <v>0</v>
      </c>
      <c r="W456" s="80">
        <v>0</v>
      </c>
      <c r="AH456" s="8"/>
      <c r="AI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</row>
    <row r="457" spans="1:148" ht="12.75">
      <c r="A457" s="39" t="s">
        <v>194</v>
      </c>
      <c r="B457" s="2" t="s">
        <v>212</v>
      </c>
      <c r="C457" s="66" t="s">
        <v>5</v>
      </c>
      <c r="D457" s="79">
        <v>0</v>
      </c>
      <c r="E457" s="80">
        <v>0</v>
      </c>
      <c r="F457" s="79">
        <v>0</v>
      </c>
      <c r="G457" s="80">
        <v>0</v>
      </c>
      <c r="H457" s="79">
        <v>0</v>
      </c>
      <c r="I457" s="24"/>
      <c r="J457" s="79">
        <v>0</v>
      </c>
      <c r="K457" s="80"/>
      <c r="L457" s="79">
        <v>0</v>
      </c>
      <c r="M457" s="80">
        <v>0</v>
      </c>
      <c r="N457" s="79">
        <v>0</v>
      </c>
      <c r="O457" s="80">
        <v>0</v>
      </c>
      <c r="P457" s="79">
        <v>0</v>
      </c>
      <c r="Q457" s="80"/>
      <c r="R457" s="79">
        <v>0</v>
      </c>
      <c r="S457" s="80">
        <v>0</v>
      </c>
      <c r="T457" s="79">
        <v>0</v>
      </c>
      <c r="U457" s="80">
        <v>0</v>
      </c>
      <c r="V457" s="79">
        <v>0</v>
      </c>
      <c r="W457" s="80">
        <v>0</v>
      </c>
      <c r="AH457" s="8"/>
      <c r="AI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  <c r="EI457" s="8"/>
      <c r="EJ457" s="8"/>
      <c r="EK457" s="8"/>
      <c r="EL457" s="8"/>
      <c r="EM457" s="8"/>
      <c r="EN457" s="8"/>
      <c r="EO457" s="8"/>
      <c r="EP457" s="8"/>
      <c r="EQ457" s="8"/>
      <c r="ER457" s="8"/>
    </row>
    <row r="458" spans="1:148" ht="12.75">
      <c r="A458" s="39"/>
      <c r="B458" s="2" t="s">
        <v>214</v>
      </c>
      <c r="C458" s="66" t="s">
        <v>148</v>
      </c>
      <c r="D458" s="79">
        <v>0</v>
      </c>
      <c r="E458" s="80">
        <v>0</v>
      </c>
      <c r="F458" s="79">
        <v>0</v>
      </c>
      <c r="G458" s="80">
        <v>0</v>
      </c>
      <c r="H458" s="79">
        <v>0</v>
      </c>
      <c r="I458" s="24"/>
      <c r="J458" s="79">
        <v>0</v>
      </c>
      <c r="K458" s="80"/>
      <c r="L458" s="79">
        <v>0</v>
      </c>
      <c r="M458" s="80">
        <v>0</v>
      </c>
      <c r="N458" s="79">
        <v>0</v>
      </c>
      <c r="O458" s="80">
        <v>0</v>
      </c>
      <c r="P458" s="79">
        <v>0</v>
      </c>
      <c r="Q458" s="80"/>
      <c r="R458" s="79">
        <v>0</v>
      </c>
      <c r="S458" s="80">
        <v>0</v>
      </c>
      <c r="T458" s="79">
        <v>0</v>
      </c>
      <c r="U458" s="80">
        <v>0</v>
      </c>
      <c r="V458" s="79">
        <v>0</v>
      </c>
      <c r="W458" s="80">
        <v>0</v>
      </c>
      <c r="AH458" s="8"/>
      <c r="AI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</row>
    <row r="459" spans="1:148" ht="12.75">
      <c r="A459" s="51" t="s">
        <v>196</v>
      </c>
      <c r="B459" s="3" t="s">
        <v>197</v>
      </c>
      <c r="C459" s="22" t="s">
        <v>148</v>
      </c>
      <c r="D459" s="79">
        <v>0</v>
      </c>
      <c r="E459" s="80">
        <v>0</v>
      </c>
      <c r="F459" s="79">
        <v>0</v>
      </c>
      <c r="G459" s="80">
        <v>0</v>
      </c>
      <c r="H459" s="79">
        <v>0</v>
      </c>
      <c r="I459" s="24"/>
      <c r="J459" s="79">
        <v>0</v>
      </c>
      <c r="K459" s="80"/>
      <c r="L459" s="79">
        <v>0</v>
      </c>
      <c r="M459" s="80">
        <v>5.663</v>
      </c>
      <c r="N459" s="79">
        <v>0</v>
      </c>
      <c r="O459" s="80">
        <v>0</v>
      </c>
      <c r="P459" s="79">
        <v>0</v>
      </c>
      <c r="Q459" s="80"/>
      <c r="R459" s="79">
        <v>0</v>
      </c>
      <c r="S459" s="80">
        <v>0</v>
      </c>
      <c r="T459" s="79">
        <v>0</v>
      </c>
      <c r="U459" s="80">
        <v>0</v>
      </c>
      <c r="V459" s="79">
        <v>0</v>
      </c>
      <c r="W459" s="80">
        <v>0</v>
      </c>
      <c r="AH459" s="8"/>
      <c r="AI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</row>
    <row r="460" spans="1:148" ht="76.5">
      <c r="A460" s="51" t="s">
        <v>411</v>
      </c>
      <c r="B460" s="301" t="s">
        <v>465</v>
      </c>
      <c r="C460" s="22" t="s">
        <v>412</v>
      </c>
      <c r="D460" s="84" t="s">
        <v>451</v>
      </c>
      <c r="E460" s="85" t="s">
        <v>452</v>
      </c>
      <c r="F460" s="79">
        <v>8</v>
      </c>
      <c r="G460" s="80" t="s">
        <v>546</v>
      </c>
      <c r="H460" s="84" t="s">
        <v>451</v>
      </c>
      <c r="I460" s="108" t="s">
        <v>453</v>
      </c>
      <c r="J460" s="84" t="s">
        <v>451</v>
      </c>
      <c r="K460" s="85" t="s">
        <v>454</v>
      </c>
      <c r="L460" s="79">
        <v>1</v>
      </c>
      <c r="M460" s="80">
        <v>0</v>
      </c>
      <c r="N460" s="81">
        <v>2</v>
      </c>
      <c r="O460" s="83">
        <v>0</v>
      </c>
      <c r="P460" s="84" t="s">
        <v>455</v>
      </c>
      <c r="Q460" s="104" t="s">
        <v>456</v>
      </c>
      <c r="R460" s="79">
        <v>0</v>
      </c>
      <c r="S460" s="80">
        <v>0</v>
      </c>
      <c r="T460" s="79">
        <v>0</v>
      </c>
      <c r="U460" s="80">
        <v>0</v>
      </c>
      <c r="V460" s="79">
        <v>0</v>
      </c>
      <c r="W460" s="80">
        <v>0</v>
      </c>
      <c r="AH460" s="8"/>
      <c r="AI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8"/>
    </row>
    <row r="461" spans="1:148" ht="13.5" thickBot="1">
      <c r="A461" s="51"/>
      <c r="B461" s="313"/>
      <c r="C461" s="65" t="s">
        <v>148</v>
      </c>
      <c r="D461" s="147">
        <f>4*5*0.32+4*0.8</f>
        <v>9.600000000000001</v>
      </c>
      <c r="E461" s="195">
        <v>2.235</v>
      </c>
      <c r="F461" s="147">
        <f>8*5*0.32+8*0.8</f>
        <v>19.200000000000003</v>
      </c>
      <c r="G461" s="195">
        <v>15.801</v>
      </c>
      <c r="H461" s="147">
        <f>4*5*0.32+4*0.8</f>
        <v>9.600000000000001</v>
      </c>
      <c r="I461" s="59">
        <v>3.015</v>
      </c>
      <c r="J461" s="147">
        <f>4*5*0.32+4*0.8</f>
        <v>9.600000000000001</v>
      </c>
      <c r="K461" s="195">
        <v>4.961</v>
      </c>
      <c r="L461" s="147">
        <f>1*5*0.32+0.8</f>
        <v>2.4000000000000004</v>
      </c>
      <c r="M461" s="149">
        <v>0</v>
      </c>
      <c r="N461" s="147">
        <f>2*5*0.32+0.8*2</f>
        <v>4.800000000000001</v>
      </c>
      <c r="O461" s="149">
        <v>0</v>
      </c>
      <c r="P461" s="147">
        <f>6*5*0.32+0.8*6</f>
        <v>14.4</v>
      </c>
      <c r="Q461" s="195">
        <v>1.225</v>
      </c>
      <c r="R461" s="146">
        <v>0</v>
      </c>
      <c r="S461" s="105">
        <v>0</v>
      </c>
      <c r="T461" s="146">
        <v>0</v>
      </c>
      <c r="U461" s="105">
        <v>0</v>
      </c>
      <c r="V461" s="146">
        <v>0</v>
      </c>
      <c r="W461" s="105">
        <v>0</v>
      </c>
      <c r="AH461" s="8"/>
      <c r="AI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  <c r="EG461" s="8"/>
      <c r="EH461" s="8"/>
      <c r="EI461" s="8"/>
      <c r="EJ461" s="8"/>
      <c r="EK461" s="8"/>
      <c r="EL461" s="8"/>
      <c r="EM461" s="8"/>
      <c r="EN461" s="8"/>
      <c r="EO461" s="8"/>
      <c r="EP461" s="8"/>
      <c r="EQ461" s="8"/>
      <c r="ER461" s="8"/>
    </row>
    <row r="462" spans="1:148" ht="13.5" thickBot="1">
      <c r="A462" s="51"/>
      <c r="B462" s="162" t="s">
        <v>201</v>
      </c>
      <c r="C462" s="163"/>
      <c r="D462" s="164">
        <f aca="true" t="shared" si="17" ref="D462:W462">D406+D408+D410+D412+D414+D416+D418+D420+D422+D424+D426+D428+D430+D432+D434+D436+D438+D440+D442+D444+D446+D448+D450+D452+D454+D456+D458+D459+D461</f>
        <v>56.5</v>
      </c>
      <c r="E462" s="165">
        <f t="shared" si="17"/>
        <v>12.601</v>
      </c>
      <c r="F462" s="164">
        <f t="shared" si="17"/>
        <v>174.24</v>
      </c>
      <c r="G462" s="165">
        <f t="shared" si="17"/>
        <v>64.182</v>
      </c>
      <c r="H462" s="164">
        <f t="shared" si="17"/>
        <v>53.35</v>
      </c>
      <c r="I462" s="166">
        <f t="shared" si="17"/>
        <v>8.337</v>
      </c>
      <c r="J462" s="164">
        <f t="shared" si="17"/>
        <v>53.35</v>
      </c>
      <c r="K462" s="165">
        <f t="shared" si="17"/>
        <v>9.361</v>
      </c>
      <c r="L462" s="164">
        <f t="shared" si="17"/>
        <v>69.88000000000001</v>
      </c>
      <c r="M462" s="165">
        <f t="shared" si="17"/>
        <v>29.866</v>
      </c>
      <c r="N462" s="167">
        <f t="shared" si="17"/>
        <v>52.42999999999999</v>
      </c>
      <c r="O462" s="165">
        <f t="shared" si="17"/>
        <v>34.98</v>
      </c>
      <c r="P462" s="164">
        <f t="shared" si="17"/>
        <v>124.11</v>
      </c>
      <c r="Q462" s="165">
        <f t="shared" si="17"/>
        <v>98.34700000000001</v>
      </c>
      <c r="R462" s="164">
        <f t="shared" si="17"/>
        <v>327.90999999999997</v>
      </c>
      <c r="S462" s="165">
        <f t="shared" si="17"/>
        <v>299.62800000000004</v>
      </c>
      <c r="T462" s="164">
        <f t="shared" si="17"/>
        <v>330.01</v>
      </c>
      <c r="U462" s="165">
        <f t="shared" si="17"/>
        <v>567.64</v>
      </c>
      <c r="V462" s="164">
        <f t="shared" si="17"/>
        <v>49.94</v>
      </c>
      <c r="W462" s="165">
        <f t="shared" si="17"/>
        <v>13.844999999999999</v>
      </c>
      <c r="AH462" s="8"/>
      <c r="AI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  <c r="EI462" s="8"/>
      <c r="EJ462" s="8"/>
      <c r="EK462" s="8"/>
      <c r="EL462" s="8"/>
      <c r="EM462" s="8"/>
      <c r="EN462" s="8"/>
      <c r="EO462" s="8"/>
      <c r="EP462" s="8"/>
      <c r="EQ462" s="8"/>
      <c r="ER462" s="8"/>
    </row>
    <row r="463" spans="1:148" ht="12.75">
      <c r="A463" s="8"/>
      <c r="D463" s="8"/>
      <c r="E463" s="8"/>
      <c r="AH463" s="8"/>
      <c r="AI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  <c r="EL463" s="8"/>
      <c r="EM463" s="8"/>
      <c r="EN463" s="8"/>
      <c r="EO463" s="8"/>
      <c r="EP463" s="8"/>
      <c r="EQ463" s="8"/>
      <c r="ER463" s="8"/>
    </row>
    <row r="464" spans="1:148" ht="12.75">
      <c r="A464" s="8"/>
      <c r="D464" s="8"/>
      <c r="E464" s="8"/>
      <c r="AH464" s="8"/>
      <c r="AI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  <c r="EI464" s="8"/>
      <c r="EJ464" s="8"/>
      <c r="EK464" s="8"/>
      <c r="EL464" s="8"/>
      <c r="EM464" s="8"/>
      <c r="EN464" s="8"/>
      <c r="EO464" s="8"/>
      <c r="EP464" s="8"/>
      <c r="EQ464" s="8"/>
      <c r="ER464" s="8"/>
    </row>
    <row r="465" spans="1:148" ht="12.75">
      <c r="A465" s="290" t="s">
        <v>1012</v>
      </c>
      <c r="B465" s="290"/>
      <c r="C465" s="290"/>
      <c r="D465" s="8"/>
      <c r="E465" s="8"/>
      <c r="AH465" s="8"/>
      <c r="AI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  <c r="EI465" s="8"/>
      <c r="EJ465" s="8"/>
      <c r="EK465" s="8"/>
      <c r="EL465" s="8"/>
      <c r="EM465" s="8"/>
      <c r="EN465" s="8"/>
      <c r="EO465" s="8"/>
      <c r="EP465" s="8"/>
      <c r="EQ465" s="8"/>
      <c r="ER465" s="8"/>
    </row>
    <row r="466" spans="1:148" ht="12.75">
      <c r="A466" s="291" t="s">
        <v>1016</v>
      </c>
      <c r="B466" s="291"/>
      <c r="C466" s="291"/>
      <c r="D466" s="8"/>
      <c r="E466" s="8"/>
      <c r="AH466" s="8"/>
      <c r="AI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  <c r="EI466" s="8"/>
      <c r="EJ466" s="8"/>
      <c r="EK466" s="8"/>
      <c r="EL466" s="8"/>
      <c r="EM466" s="8"/>
      <c r="EN466" s="8"/>
      <c r="EO466" s="8"/>
      <c r="EP466" s="8"/>
      <c r="EQ466" s="8"/>
      <c r="ER466" s="8"/>
    </row>
    <row r="467" spans="1:3" ht="12.75">
      <c r="A467" s="277" t="s">
        <v>1017</v>
      </c>
      <c r="B467" s="277"/>
      <c r="C467" s="277"/>
    </row>
    <row r="468" spans="1:15" ht="15.75">
      <c r="A468" s="45" t="s">
        <v>1015</v>
      </c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53"/>
    </row>
    <row r="469" ht="16.5" thickBot="1">
      <c r="B469" s="246" t="s">
        <v>1011</v>
      </c>
    </row>
    <row r="470" spans="1:93" ht="13.5" thickBot="1">
      <c r="A470" s="307" t="s">
        <v>0</v>
      </c>
      <c r="B470" s="309" t="s">
        <v>2</v>
      </c>
      <c r="C470" s="311" t="s">
        <v>3</v>
      </c>
      <c r="D470" s="275" t="s">
        <v>43</v>
      </c>
      <c r="E470" s="276"/>
      <c r="F470" s="275" t="s">
        <v>44</v>
      </c>
      <c r="G470" s="276"/>
      <c r="H470" s="275" t="s">
        <v>45</v>
      </c>
      <c r="I470" s="276"/>
      <c r="J470" s="275" t="s">
        <v>46</v>
      </c>
      <c r="K470" s="276"/>
      <c r="L470" s="275" t="s">
        <v>47</v>
      </c>
      <c r="M470" s="276"/>
      <c r="N470" s="275" t="s">
        <v>49</v>
      </c>
      <c r="O470" s="276"/>
      <c r="P470" s="275" t="s">
        <v>142</v>
      </c>
      <c r="Q470" s="276"/>
      <c r="R470" s="275" t="s">
        <v>76</v>
      </c>
      <c r="S470" s="276"/>
      <c r="T470" s="275" t="s">
        <v>77</v>
      </c>
      <c r="U470" s="276"/>
      <c r="V470" s="304" t="s">
        <v>198</v>
      </c>
      <c r="W470" s="305"/>
      <c r="X470" s="304" t="s">
        <v>78</v>
      </c>
      <c r="Y470" s="305"/>
      <c r="Z470" s="304" t="s">
        <v>79</v>
      </c>
      <c r="AA470" s="305"/>
      <c r="AB470" s="304" t="s">
        <v>80</v>
      </c>
      <c r="AC470" s="305"/>
      <c r="AD470" s="306" t="s">
        <v>48</v>
      </c>
      <c r="AE470" s="305"/>
      <c r="AF470" s="275" t="s">
        <v>50</v>
      </c>
      <c r="AG470" s="276"/>
      <c r="AH470" s="275" t="s">
        <v>51</v>
      </c>
      <c r="AI470" s="276"/>
      <c r="AJ470" s="275" t="s">
        <v>52</v>
      </c>
      <c r="AK470" s="276"/>
      <c r="AL470" s="275" t="s">
        <v>53</v>
      </c>
      <c r="AM470" s="276"/>
      <c r="AN470" s="275" t="s">
        <v>54</v>
      </c>
      <c r="AO470" s="276"/>
      <c r="AP470" s="275" t="s">
        <v>55</v>
      </c>
      <c r="AQ470" s="276"/>
      <c r="AR470" s="275" t="s">
        <v>56</v>
      </c>
      <c r="AS470" s="276"/>
      <c r="AT470" s="275" t="s">
        <v>57</v>
      </c>
      <c r="AU470" s="276"/>
      <c r="AV470" s="275" t="s">
        <v>58</v>
      </c>
      <c r="AW470" s="276"/>
      <c r="AX470" s="275" t="s">
        <v>59</v>
      </c>
      <c r="AY470" s="276"/>
      <c r="AZ470" s="275" t="s">
        <v>60</v>
      </c>
      <c r="BA470" s="276"/>
      <c r="BB470" s="275" t="s">
        <v>61</v>
      </c>
      <c r="BC470" s="276"/>
      <c r="BD470" s="275" t="s">
        <v>62</v>
      </c>
      <c r="BE470" s="276"/>
      <c r="BF470" s="275" t="s">
        <v>63</v>
      </c>
      <c r="BG470" s="276"/>
      <c r="BH470" s="275" t="s">
        <v>64</v>
      </c>
      <c r="BI470" s="276"/>
      <c r="BJ470" s="275" t="s">
        <v>65</v>
      </c>
      <c r="BK470" s="276"/>
      <c r="BL470" s="275" t="s">
        <v>66</v>
      </c>
      <c r="BM470" s="276"/>
      <c r="BN470" s="275" t="s">
        <v>67</v>
      </c>
      <c r="BO470" s="276"/>
      <c r="BP470" s="275" t="s">
        <v>68</v>
      </c>
      <c r="BQ470" s="276"/>
      <c r="BR470" s="275" t="s">
        <v>69</v>
      </c>
      <c r="BS470" s="276"/>
      <c r="BT470" s="275" t="s">
        <v>70</v>
      </c>
      <c r="BU470" s="276"/>
      <c r="BV470" s="275" t="s">
        <v>71</v>
      </c>
      <c r="BW470" s="276"/>
      <c r="BX470" s="275" t="s">
        <v>72</v>
      </c>
      <c r="BY470" s="276"/>
      <c r="BZ470" s="275" t="s">
        <v>73</v>
      </c>
      <c r="CA470" s="276"/>
      <c r="CB470" s="275" t="s">
        <v>74</v>
      </c>
      <c r="CC470" s="276"/>
      <c r="CD470" s="275" t="s">
        <v>75</v>
      </c>
      <c r="CE470" s="276"/>
      <c r="CF470" s="275" t="s">
        <v>426</v>
      </c>
      <c r="CG470" s="276"/>
      <c r="CH470" s="275" t="s">
        <v>427</v>
      </c>
      <c r="CI470" s="276"/>
      <c r="CJ470" s="275" t="s">
        <v>428</v>
      </c>
      <c r="CK470" s="276"/>
      <c r="CL470" s="293" t="s">
        <v>429</v>
      </c>
      <c r="CM470" s="294"/>
      <c r="CN470" s="275" t="s">
        <v>200</v>
      </c>
      <c r="CO470" s="276"/>
    </row>
    <row r="471" spans="1:93" ht="12.75">
      <c r="A471" s="308"/>
      <c r="B471" s="310"/>
      <c r="C471" s="312"/>
      <c r="D471" s="127" t="s">
        <v>430</v>
      </c>
      <c r="E471" s="128" t="s">
        <v>843</v>
      </c>
      <c r="F471" s="127" t="s">
        <v>430</v>
      </c>
      <c r="G471" s="128" t="s">
        <v>843</v>
      </c>
      <c r="H471" s="127" t="s">
        <v>430</v>
      </c>
      <c r="I471" s="128" t="s">
        <v>843</v>
      </c>
      <c r="J471" s="127" t="s">
        <v>430</v>
      </c>
      <c r="K471" s="128" t="s">
        <v>843</v>
      </c>
      <c r="L471" s="127" t="s">
        <v>430</v>
      </c>
      <c r="M471" s="128" t="s">
        <v>843</v>
      </c>
      <c r="N471" s="127" t="s">
        <v>430</v>
      </c>
      <c r="O471" s="128" t="s">
        <v>843</v>
      </c>
      <c r="P471" s="127" t="s">
        <v>430</v>
      </c>
      <c r="Q471" s="128" t="s">
        <v>843</v>
      </c>
      <c r="R471" s="127" t="s">
        <v>430</v>
      </c>
      <c r="S471" s="128" t="s">
        <v>843</v>
      </c>
      <c r="T471" s="127" t="s">
        <v>430</v>
      </c>
      <c r="U471" s="128" t="s">
        <v>843</v>
      </c>
      <c r="V471" s="127" t="s">
        <v>430</v>
      </c>
      <c r="W471" s="128" t="s">
        <v>843</v>
      </c>
      <c r="X471" s="127" t="s">
        <v>430</v>
      </c>
      <c r="Y471" s="128" t="s">
        <v>843</v>
      </c>
      <c r="Z471" s="127" t="s">
        <v>430</v>
      </c>
      <c r="AA471" s="128" t="s">
        <v>843</v>
      </c>
      <c r="AB471" s="127" t="s">
        <v>430</v>
      </c>
      <c r="AC471" s="128" t="s">
        <v>843</v>
      </c>
      <c r="AD471" s="129" t="s">
        <v>430</v>
      </c>
      <c r="AE471" s="128" t="s">
        <v>843</v>
      </c>
      <c r="AF471" s="127" t="s">
        <v>430</v>
      </c>
      <c r="AG471" s="128" t="s">
        <v>843</v>
      </c>
      <c r="AH471" s="127" t="s">
        <v>430</v>
      </c>
      <c r="AI471" s="128" t="s">
        <v>843</v>
      </c>
      <c r="AJ471" s="127" t="s">
        <v>430</v>
      </c>
      <c r="AK471" s="128" t="s">
        <v>843</v>
      </c>
      <c r="AL471" s="127" t="s">
        <v>430</v>
      </c>
      <c r="AM471" s="128" t="s">
        <v>843</v>
      </c>
      <c r="AN471" s="127" t="s">
        <v>430</v>
      </c>
      <c r="AO471" s="128" t="s">
        <v>843</v>
      </c>
      <c r="AP471" s="127" t="s">
        <v>430</v>
      </c>
      <c r="AQ471" s="128" t="s">
        <v>843</v>
      </c>
      <c r="AR471" s="127" t="s">
        <v>430</v>
      </c>
      <c r="AS471" s="128" t="s">
        <v>843</v>
      </c>
      <c r="AT471" s="127" t="s">
        <v>430</v>
      </c>
      <c r="AU471" s="128" t="s">
        <v>843</v>
      </c>
      <c r="AV471" s="127" t="s">
        <v>430</v>
      </c>
      <c r="AW471" s="128" t="s">
        <v>843</v>
      </c>
      <c r="AX471" s="127" t="s">
        <v>430</v>
      </c>
      <c r="AY471" s="128" t="s">
        <v>843</v>
      </c>
      <c r="AZ471" s="127" t="s">
        <v>430</v>
      </c>
      <c r="BA471" s="128" t="s">
        <v>843</v>
      </c>
      <c r="BB471" s="127" t="s">
        <v>430</v>
      </c>
      <c r="BC471" s="128" t="s">
        <v>843</v>
      </c>
      <c r="BD471" s="127" t="s">
        <v>430</v>
      </c>
      <c r="BE471" s="128" t="s">
        <v>843</v>
      </c>
      <c r="BF471" s="127" t="s">
        <v>430</v>
      </c>
      <c r="BG471" s="128" t="s">
        <v>843</v>
      </c>
      <c r="BH471" s="127" t="s">
        <v>430</v>
      </c>
      <c r="BI471" s="128" t="s">
        <v>843</v>
      </c>
      <c r="BJ471" s="127" t="s">
        <v>430</v>
      </c>
      <c r="BK471" s="128" t="s">
        <v>843</v>
      </c>
      <c r="BL471" s="127" t="s">
        <v>430</v>
      </c>
      <c r="BM471" s="128" t="s">
        <v>843</v>
      </c>
      <c r="BN471" s="127" t="s">
        <v>430</v>
      </c>
      <c r="BO471" s="128" t="s">
        <v>843</v>
      </c>
      <c r="BP471" s="127" t="s">
        <v>430</v>
      </c>
      <c r="BQ471" s="128" t="s">
        <v>843</v>
      </c>
      <c r="BR471" s="127" t="s">
        <v>430</v>
      </c>
      <c r="BS471" s="128" t="s">
        <v>843</v>
      </c>
      <c r="BT471" s="127" t="s">
        <v>430</v>
      </c>
      <c r="BU471" s="128" t="s">
        <v>843</v>
      </c>
      <c r="BV471" s="127" t="s">
        <v>430</v>
      </c>
      <c r="BW471" s="128" t="s">
        <v>975</v>
      </c>
      <c r="BX471" s="127" t="s">
        <v>430</v>
      </c>
      <c r="BY471" s="128" t="s">
        <v>843</v>
      </c>
      <c r="BZ471" s="127" t="s">
        <v>430</v>
      </c>
      <c r="CA471" s="128" t="s">
        <v>975</v>
      </c>
      <c r="CB471" s="127" t="s">
        <v>430</v>
      </c>
      <c r="CC471" s="128" t="s">
        <v>843</v>
      </c>
      <c r="CD471" s="127" t="s">
        <v>430</v>
      </c>
      <c r="CE471" s="128" t="s">
        <v>843</v>
      </c>
      <c r="CF471" s="127" t="s">
        <v>430</v>
      </c>
      <c r="CG471" s="128" t="s">
        <v>843</v>
      </c>
      <c r="CH471" s="127" t="s">
        <v>430</v>
      </c>
      <c r="CI471" s="128" t="s">
        <v>843</v>
      </c>
      <c r="CJ471" s="127" t="s">
        <v>430</v>
      </c>
      <c r="CK471" s="128" t="s">
        <v>843</v>
      </c>
      <c r="CL471" s="127" t="s">
        <v>430</v>
      </c>
      <c r="CM471" s="128" t="s">
        <v>843</v>
      </c>
      <c r="CN471" s="127" t="s">
        <v>430</v>
      </c>
      <c r="CO471" s="128" t="s">
        <v>843</v>
      </c>
    </row>
    <row r="472" spans="1:93" ht="12.75">
      <c r="A472" s="14" t="s">
        <v>27</v>
      </c>
      <c r="B472" s="9" t="s">
        <v>26</v>
      </c>
      <c r="C472" s="10"/>
      <c r="D472" s="67"/>
      <c r="E472" s="68"/>
      <c r="F472" s="75"/>
      <c r="G472" s="76"/>
      <c r="H472" s="75"/>
      <c r="I472" s="76"/>
      <c r="J472" s="93"/>
      <c r="K472" s="96"/>
      <c r="L472" s="93"/>
      <c r="M472" s="96"/>
      <c r="N472" s="93"/>
      <c r="O472" s="96"/>
      <c r="P472" s="93"/>
      <c r="Q472" s="96"/>
      <c r="R472" s="93"/>
      <c r="S472" s="96"/>
      <c r="T472" s="93"/>
      <c r="U472" s="96"/>
      <c r="V472" s="94"/>
      <c r="W472" s="97"/>
      <c r="X472" s="94"/>
      <c r="Y472" s="97"/>
      <c r="Z472" s="94"/>
      <c r="AA472" s="97"/>
      <c r="AB472" s="94"/>
      <c r="AC472" s="97"/>
      <c r="AD472" s="92"/>
      <c r="AE472" s="97"/>
      <c r="AF472" s="93"/>
      <c r="AG472" s="96"/>
      <c r="AH472" s="93"/>
      <c r="AI472" s="96"/>
      <c r="AJ472" s="93"/>
      <c r="AK472" s="96"/>
      <c r="AL472" s="93"/>
      <c r="AM472" s="96"/>
      <c r="AN472" s="93"/>
      <c r="AO472" s="96"/>
      <c r="AP472" s="93"/>
      <c r="AQ472" s="96"/>
      <c r="AR472" s="93"/>
      <c r="AS472" s="96"/>
      <c r="AT472" s="93"/>
      <c r="AU472" s="96"/>
      <c r="AV472" s="93"/>
      <c r="AW472" s="96"/>
      <c r="AX472" s="93"/>
      <c r="AY472" s="96"/>
      <c r="AZ472" s="93"/>
      <c r="BA472" s="96"/>
      <c r="BB472" s="93"/>
      <c r="BC472" s="96"/>
      <c r="BD472" s="93"/>
      <c r="BE472" s="96"/>
      <c r="BF472" s="93"/>
      <c r="BG472" s="96"/>
      <c r="BH472" s="93"/>
      <c r="BI472" s="96"/>
      <c r="BJ472" s="93"/>
      <c r="BK472" s="96"/>
      <c r="BL472" s="93"/>
      <c r="BM472" s="96"/>
      <c r="BN472" s="93"/>
      <c r="BO472" s="96"/>
      <c r="BP472" s="93"/>
      <c r="BQ472" s="96"/>
      <c r="BR472" s="93"/>
      <c r="BS472" s="96"/>
      <c r="BT472" s="93"/>
      <c r="BU472" s="96"/>
      <c r="BV472" s="93"/>
      <c r="BW472" s="96"/>
      <c r="BX472" s="93"/>
      <c r="BY472" s="96"/>
      <c r="BZ472" s="93"/>
      <c r="CA472" s="96"/>
      <c r="CB472" s="93"/>
      <c r="CC472" s="96"/>
      <c r="CD472" s="93"/>
      <c r="CE472" s="96"/>
      <c r="CF472" s="93"/>
      <c r="CG472" s="96"/>
      <c r="CH472" s="93"/>
      <c r="CI472" s="96"/>
      <c r="CJ472" s="93"/>
      <c r="CK472" s="96"/>
      <c r="CL472" s="141"/>
      <c r="CM472" s="96"/>
      <c r="CN472" s="94"/>
      <c r="CO472" s="97"/>
    </row>
    <row r="473" spans="1:93" ht="12.75">
      <c r="A473" s="11" t="s">
        <v>6</v>
      </c>
      <c r="B473" s="46" t="s">
        <v>28</v>
      </c>
      <c r="C473" s="63" t="s">
        <v>29</v>
      </c>
      <c r="D473" s="69" t="s">
        <v>199</v>
      </c>
      <c r="E473" s="70"/>
      <c r="F473" s="73">
        <v>1956</v>
      </c>
      <c r="G473" s="74"/>
      <c r="H473" s="73">
        <v>1956</v>
      </c>
      <c r="I473" s="74"/>
      <c r="J473" s="73">
        <v>1931</v>
      </c>
      <c r="K473" s="74"/>
      <c r="L473" s="73" t="s">
        <v>433</v>
      </c>
      <c r="M473" s="74"/>
      <c r="N473" s="93">
        <v>1938</v>
      </c>
      <c r="O473" s="96"/>
      <c r="P473" s="93">
        <v>1947</v>
      </c>
      <c r="Q473" s="96"/>
      <c r="R473" s="93">
        <v>1972</v>
      </c>
      <c r="S473" s="96"/>
      <c r="T473" s="93">
        <v>1981</v>
      </c>
      <c r="U473" s="96"/>
      <c r="V473" s="119">
        <v>1956</v>
      </c>
      <c r="W473" s="120"/>
      <c r="X473" s="119">
        <v>1969</v>
      </c>
      <c r="Y473" s="120"/>
      <c r="Z473" s="119">
        <v>1958</v>
      </c>
      <c r="AA473" s="120"/>
      <c r="AB473" s="94">
        <v>1961</v>
      </c>
      <c r="AC473" s="97"/>
      <c r="AD473" s="92">
        <v>1931</v>
      </c>
      <c r="AE473" s="97"/>
      <c r="AF473" s="94">
        <v>1917</v>
      </c>
      <c r="AG473" s="97"/>
      <c r="AH473" s="122">
        <v>1963</v>
      </c>
      <c r="AI473" s="123"/>
      <c r="AJ473" s="94">
        <v>1954</v>
      </c>
      <c r="AK473" s="97"/>
      <c r="AL473" s="94">
        <v>1954</v>
      </c>
      <c r="AM473" s="97"/>
      <c r="AN473" s="94">
        <v>1958</v>
      </c>
      <c r="AO473" s="97"/>
      <c r="AP473" s="94">
        <v>1957</v>
      </c>
      <c r="AQ473" s="97"/>
      <c r="AR473" s="94">
        <v>1960</v>
      </c>
      <c r="AS473" s="97"/>
      <c r="AT473" s="94">
        <v>1952</v>
      </c>
      <c r="AU473" s="97"/>
      <c r="AV473" s="94">
        <v>1954</v>
      </c>
      <c r="AW473" s="97"/>
      <c r="AX473" s="94">
        <v>1954</v>
      </c>
      <c r="AY473" s="97"/>
      <c r="AZ473" s="94">
        <v>1960</v>
      </c>
      <c r="BA473" s="97"/>
      <c r="BB473" s="93">
        <v>1978</v>
      </c>
      <c r="BC473" s="96"/>
      <c r="BD473" s="93">
        <v>1971</v>
      </c>
      <c r="BE473" s="96"/>
      <c r="BF473" s="93">
        <v>1969</v>
      </c>
      <c r="BG473" s="96"/>
      <c r="BH473" s="93">
        <v>1967</v>
      </c>
      <c r="BI473" s="96"/>
      <c r="BJ473" s="93">
        <v>1964</v>
      </c>
      <c r="BK473" s="96"/>
      <c r="BL473" s="93">
        <v>1964</v>
      </c>
      <c r="BM473" s="96"/>
      <c r="BN473" s="93">
        <v>1963</v>
      </c>
      <c r="BO473" s="96"/>
      <c r="BP473" s="93">
        <v>1962</v>
      </c>
      <c r="BQ473" s="96"/>
      <c r="BR473" s="93">
        <v>1962</v>
      </c>
      <c r="BS473" s="96"/>
      <c r="BT473" s="93">
        <v>1973</v>
      </c>
      <c r="BU473" s="96"/>
      <c r="BV473" s="93">
        <v>1990</v>
      </c>
      <c r="BW473" s="96"/>
      <c r="BX473" s="93">
        <v>1994</v>
      </c>
      <c r="BY473" s="96"/>
      <c r="BZ473" s="93">
        <v>1963</v>
      </c>
      <c r="CA473" s="96"/>
      <c r="CB473" s="93">
        <v>1963</v>
      </c>
      <c r="CC473" s="96"/>
      <c r="CD473" s="93">
        <v>1962</v>
      </c>
      <c r="CE473" s="96"/>
      <c r="CF473" s="93">
        <v>1961</v>
      </c>
      <c r="CG473" s="96"/>
      <c r="CH473" s="93">
        <v>1959</v>
      </c>
      <c r="CI473" s="96"/>
      <c r="CJ473" s="93">
        <v>1951</v>
      </c>
      <c r="CK473" s="96"/>
      <c r="CL473" s="141">
        <v>1951</v>
      </c>
      <c r="CM473" s="96"/>
      <c r="CN473" s="94">
        <v>1960</v>
      </c>
      <c r="CO473" s="97"/>
    </row>
    <row r="474" spans="1:93" ht="12.75">
      <c r="A474" s="11" t="s">
        <v>7</v>
      </c>
      <c r="B474" s="46" t="s">
        <v>30</v>
      </c>
      <c r="C474" s="63" t="s">
        <v>5</v>
      </c>
      <c r="D474" s="71">
        <v>2983.7</v>
      </c>
      <c r="E474" s="72"/>
      <c r="F474" s="73">
        <v>3362</v>
      </c>
      <c r="G474" s="74"/>
      <c r="H474" s="73">
        <v>2382</v>
      </c>
      <c r="I474" s="74"/>
      <c r="J474" s="73">
        <v>1407.13</v>
      </c>
      <c r="K474" s="74"/>
      <c r="L474" s="73">
        <v>2069.5</v>
      </c>
      <c r="M474" s="74"/>
      <c r="N474" s="93">
        <v>1554.33</v>
      </c>
      <c r="O474" s="96"/>
      <c r="P474" s="93">
        <v>3618.41</v>
      </c>
      <c r="Q474" s="96"/>
      <c r="R474" s="93">
        <v>4149.3</v>
      </c>
      <c r="S474" s="96"/>
      <c r="T474" s="93">
        <v>4167.602</v>
      </c>
      <c r="U474" s="96"/>
      <c r="V474" s="121">
        <v>1073.7</v>
      </c>
      <c r="W474" s="97"/>
      <c r="X474" s="122">
        <v>4145.7</v>
      </c>
      <c r="Y474" s="97"/>
      <c r="Z474" s="122">
        <v>13041.4</v>
      </c>
      <c r="AA474" s="97"/>
      <c r="AB474" s="94">
        <v>1249</v>
      </c>
      <c r="AC474" s="97"/>
      <c r="AD474" s="92">
        <v>4336.2</v>
      </c>
      <c r="AE474" s="97"/>
      <c r="AF474" s="94">
        <v>2787.21</v>
      </c>
      <c r="AG474" s="97"/>
      <c r="AH474" s="122">
        <v>1714.46</v>
      </c>
      <c r="AI474" s="123"/>
      <c r="AJ474" s="94">
        <v>1773.7</v>
      </c>
      <c r="AK474" s="97"/>
      <c r="AL474" s="94">
        <v>1601.4</v>
      </c>
      <c r="AM474" s="97"/>
      <c r="AN474" s="94">
        <v>4987.63</v>
      </c>
      <c r="AO474" s="97"/>
      <c r="AP474" s="94">
        <v>2644.11</v>
      </c>
      <c r="AQ474" s="97"/>
      <c r="AR474" s="94">
        <v>1242.5</v>
      </c>
      <c r="AS474" s="97"/>
      <c r="AT474" s="94">
        <v>1360.3</v>
      </c>
      <c r="AU474" s="97"/>
      <c r="AV474" s="94">
        <v>1760.8</v>
      </c>
      <c r="AW474" s="97"/>
      <c r="AX474" s="94">
        <v>1375.7</v>
      </c>
      <c r="AY474" s="97"/>
      <c r="AZ474" s="94">
        <v>1996.1</v>
      </c>
      <c r="BA474" s="97"/>
      <c r="BB474" s="93">
        <v>13114.93</v>
      </c>
      <c r="BC474" s="96"/>
      <c r="BD474" s="93">
        <v>5362.57</v>
      </c>
      <c r="BE474" s="96"/>
      <c r="BF474" s="93">
        <v>5385.56</v>
      </c>
      <c r="BG474" s="96"/>
      <c r="BH474" s="93">
        <v>5340.47</v>
      </c>
      <c r="BI474" s="96"/>
      <c r="BJ474" s="93">
        <v>5416.43</v>
      </c>
      <c r="BK474" s="96"/>
      <c r="BL474" s="93">
        <v>4149.8</v>
      </c>
      <c r="BM474" s="96"/>
      <c r="BN474" s="93">
        <v>2440.46</v>
      </c>
      <c r="BO474" s="96"/>
      <c r="BP474" s="93">
        <v>3673.44</v>
      </c>
      <c r="BQ474" s="96"/>
      <c r="BR474" s="93">
        <v>4132</v>
      </c>
      <c r="BS474" s="96"/>
      <c r="BT474" s="93">
        <v>5454.2</v>
      </c>
      <c r="BU474" s="96"/>
      <c r="BV474" s="93">
        <v>6290.6</v>
      </c>
      <c r="BW474" s="96"/>
      <c r="BX474" s="93">
        <v>6399.2</v>
      </c>
      <c r="BY474" s="96"/>
      <c r="BZ474" s="93">
        <v>5967.1</v>
      </c>
      <c r="CA474" s="96"/>
      <c r="CB474" s="93">
        <v>2167.6</v>
      </c>
      <c r="CC474" s="96"/>
      <c r="CD474" s="93">
        <v>11618</v>
      </c>
      <c r="CE474" s="96"/>
      <c r="CF474" s="93">
        <v>1488.91</v>
      </c>
      <c r="CG474" s="96"/>
      <c r="CH474" s="93">
        <v>1630.96</v>
      </c>
      <c r="CI474" s="96"/>
      <c r="CJ474" s="93">
        <v>1592.57</v>
      </c>
      <c r="CK474" s="96"/>
      <c r="CL474" s="141">
        <v>1688.58</v>
      </c>
      <c r="CM474" s="96"/>
      <c r="CN474" s="94">
        <v>1483.4</v>
      </c>
      <c r="CO474" s="97"/>
    </row>
    <row r="475" spans="1:93" ht="12.75">
      <c r="A475" s="11" t="s">
        <v>8</v>
      </c>
      <c r="B475" s="47" t="s">
        <v>31</v>
      </c>
      <c r="C475" s="63"/>
      <c r="D475" s="71"/>
      <c r="E475" s="72"/>
      <c r="F475" s="73"/>
      <c r="G475" s="74"/>
      <c r="H475" s="73"/>
      <c r="I475" s="74"/>
      <c r="J475" s="73"/>
      <c r="K475" s="74"/>
      <c r="L475" s="73"/>
      <c r="M475" s="74"/>
      <c r="N475" s="93"/>
      <c r="O475" s="96"/>
      <c r="P475" s="93"/>
      <c r="Q475" s="96"/>
      <c r="R475" s="93"/>
      <c r="S475" s="96"/>
      <c r="T475" s="93"/>
      <c r="U475" s="96"/>
      <c r="V475" s="94"/>
      <c r="W475" s="97"/>
      <c r="X475" s="94"/>
      <c r="Y475" s="97"/>
      <c r="Z475" s="94"/>
      <c r="AA475" s="97"/>
      <c r="AB475" s="94"/>
      <c r="AC475" s="97"/>
      <c r="AD475" s="92"/>
      <c r="AE475" s="97"/>
      <c r="AF475" s="94"/>
      <c r="AG475" s="97"/>
      <c r="AH475" s="122"/>
      <c r="AI475" s="123"/>
      <c r="AJ475" s="94"/>
      <c r="AK475" s="97"/>
      <c r="AL475" s="94"/>
      <c r="AM475" s="97"/>
      <c r="AN475" s="94"/>
      <c r="AO475" s="97"/>
      <c r="AP475" s="94"/>
      <c r="AQ475" s="97"/>
      <c r="AR475" s="94"/>
      <c r="AS475" s="97"/>
      <c r="AT475" s="94"/>
      <c r="AU475" s="97"/>
      <c r="AV475" s="94"/>
      <c r="AW475" s="97"/>
      <c r="AX475" s="94"/>
      <c r="AY475" s="97"/>
      <c r="AZ475" s="94"/>
      <c r="BA475" s="97"/>
      <c r="BB475" s="94"/>
      <c r="BC475" s="97"/>
      <c r="BD475" s="94"/>
      <c r="BE475" s="97"/>
      <c r="BF475" s="94"/>
      <c r="BG475" s="97"/>
      <c r="BH475" s="94"/>
      <c r="BI475" s="97"/>
      <c r="BJ475" s="94"/>
      <c r="BK475" s="97"/>
      <c r="BL475" s="94"/>
      <c r="BM475" s="97"/>
      <c r="BN475" s="94"/>
      <c r="BO475" s="97"/>
      <c r="BP475" s="94"/>
      <c r="BQ475" s="97"/>
      <c r="BR475" s="122"/>
      <c r="BS475" s="123"/>
      <c r="BT475" s="94"/>
      <c r="BU475" s="97"/>
      <c r="BV475" s="94"/>
      <c r="BW475" s="97"/>
      <c r="BX475" s="94"/>
      <c r="BY475" s="97"/>
      <c r="BZ475" s="94"/>
      <c r="CA475" s="97"/>
      <c r="CB475" s="94"/>
      <c r="CC475" s="97"/>
      <c r="CD475" s="94"/>
      <c r="CE475" s="97"/>
      <c r="CF475" s="122"/>
      <c r="CG475" s="123"/>
      <c r="CH475" s="122"/>
      <c r="CI475" s="123"/>
      <c r="CJ475" s="122"/>
      <c r="CK475" s="123"/>
      <c r="CL475" s="142"/>
      <c r="CM475" s="123"/>
      <c r="CN475" s="94"/>
      <c r="CO475" s="97"/>
    </row>
    <row r="476" spans="1:93" ht="12.75">
      <c r="A476" s="11"/>
      <c r="B476" s="47" t="s">
        <v>216</v>
      </c>
      <c r="C476" s="63"/>
      <c r="D476" s="71"/>
      <c r="E476" s="72"/>
      <c r="F476" s="73"/>
      <c r="G476" s="74"/>
      <c r="H476" s="73"/>
      <c r="I476" s="74"/>
      <c r="J476" s="73"/>
      <c r="K476" s="74"/>
      <c r="L476" s="73"/>
      <c r="M476" s="74"/>
      <c r="N476" s="93"/>
      <c r="O476" s="96"/>
      <c r="P476" s="93"/>
      <c r="Q476" s="96"/>
      <c r="R476" s="93"/>
      <c r="S476" s="96"/>
      <c r="T476" s="93"/>
      <c r="U476" s="96"/>
      <c r="V476" s="94"/>
      <c r="W476" s="97"/>
      <c r="X476" s="94"/>
      <c r="Y476" s="97"/>
      <c r="Z476" s="94"/>
      <c r="AA476" s="97"/>
      <c r="AB476" s="94"/>
      <c r="AC476" s="97"/>
      <c r="AD476" s="92"/>
      <c r="AE476" s="97"/>
      <c r="AF476" s="94"/>
      <c r="AG476" s="97"/>
      <c r="AH476" s="122"/>
      <c r="AI476" s="123"/>
      <c r="AJ476" s="94"/>
      <c r="AK476" s="97"/>
      <c r="AL476" s="94"/>
      <c r="AM476" s="97"/>
      <c r="AN476" s="94"/>
      <c r="AO476" s="97"/>
      <c r="AP476" s="94"/>
      <c r="AQ476" s="97"/>
      <c r="AR476" s="94"/>
      <c r="AS476" s="97"/>
      <c r="AT476" s="94"/>
      <c r="AU476" s="97"/>
      <c r="AV476" s="94"/>
      <c r="AW476" s="97"/>
      <c r="AX476" s="94"/>
      <c r="AY476" s="97"/>
      <c r="AZ476" s="94"/>
      <c r="BA476" s="97"/>
      <c r="BB476" s="94"/>
      <c r="BC476" s="97"/>
      <c r="BD476" s="94"/>
      <c r="BE476" s="97"/>
      <c r="BF476" s="94"/>
      <c r="BG476" s="97"/>
      <c r="BH476" s="94"/>
      <c r="BI476" s="97"/>
      <c r="BJ476" s="94"/>
      <c r="BK476" s="97"/>
      <c r="BL476" s="94"/>
      <c r="BM476" s="97"/>
      <c r="BN476" s="94"/>
      <c r="BO476" s="97"/>
      <c r="BP476" s="94"/>
      <c r="BQ476" s="97"/>
      <c r="BR476" s="122"/>
      <c r="BS476" s="123"/>
      <c r="BT476" s="94"/>
      <c r="BU476" s="97"/>
      <c r="BV476" s="94"/>
      <c r="BW476" s="97"/>
      <c r="BX476" s="94"/>
      <c r="BY476" s="97"/>
      <c r="BZ476" s="94"/>
      <c r="CA476" s="97"/>
      <c r="CB476" s="94"/>
      <c r="CC476" s="97"/>
      <c r="CD476" s="94"/>
      <c r="CE476" s="97"/>
      <c r="CF476" s="122"/>
      <c r="CG476" s="123"/>
      <c r="CH476" s="122"/>
      <c r="CI476" s="123"/>
      <c r="CJ476" s="122"/>
      <c r="CK476" s="123"/>
      <c r="CL476" s="142"/>
      <c r="CM476" s="123"/>
      <c r="CN476" s="94"/>
      <c r="CO476" s="97"/>
    </row>
    <row r="477" spans="1:93" ht="12.75">
      <c r="A477" s="11" t="s">
        <v>10</v>
      </c>
      <c r="B477" s="46" t="s">
        <v>217</v>
      </c>
      <c r="C477" s="63" t="s">
        <v>4</v>
      </c>
      <c r="D477" s="73">
        <v>-363.88</v>
      </c>
      <c r="E477" s="74"/>
      <c r="F477" s="112">
        <v>78.6</v>
      </c>
      <c r="G477" s="113"/>
      <c r="H477" s="112">
        <v>-91.52</v>
      </c>
      <c r="I477" s="113"/>
      <c r="J477" s="73">
        <v>256.033</v>
      </c>
      <c r="K477" s="74"/>
      <c r="L477" s="73">
        <v>225.031</v>
      </c>
      <c r="M477" s="74"/>
      <c r="N477" s="93">
        <v>-232.367</v>
      </c>
      <c r="O477" s="96"/>
      <c r="P477" s="93">
        <v>141.639</v>
      </c>
      <c r="Q477" s="96"/>
      <c r="R477" s="93">
        <v>78.058</v>
      </c>
      <c r="S477" s="96"/>
      <c r="T477" s="93">
        <v>-45.423</v>
      </c>
      <c r="U477" s="96"/>
      <c r="V477" s="122">
        <v>-118.301</v>
      </c>
      <c r="W477" s="123"/>
      <c r="X477" s="122">
        <v>-9.864</v>
      </c>
      <c r="Y477" s="123"/>
      <c r="Z477" s="122">
        <v>-67.682</v>
      </c>
      <c r="AA477" s="123"/>
      <c r="AB477" s="122">
        <v>-10.941</v>
      </c>
      <c r="AC477" s="123"/>
      <c r="AD477" s="114">
        <v>-84.531</v>
      </c>
      <c r="AE477" s="123"/>
      <c r="AF477" s="122">
        <v>-433.449</v>
      </c>
      <c r="AG477" s="123"/>
      <c r="AH477" s="122">
        <v>69.433</v>
      </c>
      <c r="AI477" s="123"/>
      <c r="AJ477" s="122">
        <v>-82.606</v>
      </c>
      <c r="AK477" s="123"/>
      <c r="AL477" s="122">
        <v>-114.567</v>
      </c>
      <c r="AM477" s="123"/>
      <c r="AN477" s="122">
        <v>377.212</v>
      </c>
      <c r="AO477" s="123"/>
      <c r="AP477" s="122">
        <v>301.835</v>
      </c>
      <c r="AQ477" s="123"/>
      <c r="AR477" s="122">
        <v>49.661</v>
      </c>
      <c r="AS477" s="123"/>
      <c r="AT477" s="122">
        <v>-41.651</v>
      </c>
      <c r="AU477" s="123"/>
      <c r="AV477" s="122">
        <v>-185.319</v>
      </c>
      <c r="AW477" s="123"/>
      <c r="AX477" s="122">
        <v>8.566</v>
      </c>
      <c r="AY477" s="123"/>
      <c r="AZ477" s="122">
        <v>88.007</v>
      </c>
      <c r="BA477" s="123"/>
      <c r="BB477" s="122">
        <v>1377.047</v>
      </c>
      <c r="BC477" s="123"/>
      <c r="BD477" s="122">
        <v>524.234</v>
      </c>
      <c r="BE477" s="123"/>
      <c r="BF477" s="122">
        <v>516.172</v>
      </c>
      <c r="BG477" s="123"/>
      <c r="BH477" s="122">
        <v>814.258</v>
      </c>
      <c r="BI477" s="123"/>
      <c r="BJ477" s="122">
        <v>622.945</v>
      </c>
      <c r="BK477" s="123"/>
      <c r="BL477" s="122">
        <v>300.251</v>
      </c>
      <c r="BM477" s="123"/>
      <c r="BN477" s="122">
        <v>285.671</v>
      </c>
      <c r="BO477" s="123"/>
      <c r="BP477" s="122">
        <v>-137.441</v>
      </c>
      <c r="BQ477" s="123"/>
      <c r="BR477" s="122">
        <v>49.479</v>
      </c>
      <c r="BS477" s="123"/>
      <c r="BT477" s="122">
        <v>815.592</v>
      </c>
      <c r="BU477" s="123"/>
      <c r="BV477" s="122">
        <v>833.924</v>
      </c>
      <c r="BW477" s="123"/>
      <c r="BX477" s="122">
        <v>37.549</v>
      </c>
      <c r="BY477" s="123"/>
      <c r="BZ477" s="122">
        <v>-70.318</v>
      </c>
      <c r="CA477" s="123"/>
      <c r="CB477" s="122">
        <v>119.042</v>
      </c>
      <c r="CC477" s="123"/>
      <c r="CD477" s="122">
        <v>823.954</v>
      </c>
      <c r="CE477" s="123"/>
      <c r="CF477" s="122">
        <v>129.961</v>
      </c>
      <c r="CG477" s="123"/>
      <c r="CH477" s="122">
        <v>136.248</v>
      </c>
      <c r="CI477" s="123"/>
      <c r="CJ477" s="122">
        <v>157.777</v>
      </c>
      <c r="CK477" s="123"/>
      <c r="CL477" s="142">
        <v>154.778</v>
      </c>
      <c r="CM477" s="123"/>
      <c r="CN477" s="122">
        <v>163.872</v>
      </c>
      <c r="CO477" s="123"/>
    </row>
    <row r="478" spans="1:93" ht="25.5">
      <c r="A478" s="11" t="s">
        <v>11</v>
      </c>
      <c r="B478" s="46" t="s">
        <v>425</v>
      </c>
      <c r="C478" s="63" t="s">
        <v>4</v>
      </c>
      <c r="D478" s="73">
        <v>115.187</v>
      </c>
      <c r="E478" s="74"/>
      <c r="F478" s="73">
        <v>159.224</v>
      </c>
      <c r="G478" s="74"/>
      <c r="H478" s="73">
        <v>96.696</v>
      </c>
      <c r="I478" s="74"/>
      <c r="J478" s="73">
        <v>80.634</v>
      </c>
      <c r="K478" s="74"/>
      <c r="L478" s="73">
        <v>102.138</v>
      </c>
      <c r="M478" s="74"/>
      <c r="N478" s="93">
        <v>76.741</v>
      </c>
      <c r="O478" s="96"/>
      <c r="P478" s="93">
        <v>143.952</v>
      </c>
      <c r="Q478" s="96"/>
      <c r="R478" s="93">
        <v>204.85</v>
      </c>
      <c r="S478" s="96"/>
      <c r="T478" s="93">
        <v>207.351</v>
      </c>
      <c r="U478" s="96"/>
      <c r="V478" s="122">
        <v>53.017</v>
      </c>
      <c r="W478" s="123"/>
      <c r="X478" s="122">
        <v>204.626</v>
      </c>
      <c r="Y478" s="123"/>
      <c r="Z478" s="122">
        <v>64.418</v>
      </c>
      <c r="AA478" s="123"/>
      <c r="AB478" s="122">
        <v>61.672</v>
      </c>
      <c r="AC478" s="123"/>
      <c r="AD478" s="114">
        <v>49.517</v>
      </c>
      <c r="AE478" s="123"/>
      <c r="AF478" s="122">
        <v>137.576</v>
      </c>
      <c r="AG478" s="123"/>
      <c r="AH478" s="122">
        <v>63.226</v>
      </c>
      <c r="AI478" s="123"/>
      <c r="AJ478" s="122">
        <v>68.461</v>
      </c>
      <c r="AK478" s="123"/>
      <c r="AL478" s="122">
        <v>79.058</v>
      </c>
      <c r="AM478" s="123"/>
      <c r="AN478" s="122">
        <v>220.787</v>
      </c>
      <c r="AO478" s="123"/>
      <c r="AP478" s="122">
        <v>130.573</v>
      </c>
      <c r="AQ478" s="123"/>
      <c r="AR478" s="122">
        <v>61.312</v>
      </c>
      <c r="AS478" s="123"/>
      <c r="AT478" s="122">
        <v>67.158</v>
      </c>
      <c r="AU478" s="123"/>
      <c r="AV478" s="122">
        <v>86.939</v>
      </c>
      <c r="AW478" s="123"/>
      <c r="AX478" s="122">
        <v>67.919</v>
      </c>
      <c r="AY478" s="123"/>
      <c r="AZ478" s="122">
        <v>98.523</v>
      </c>
      <c r="BA478" s="123"/>
      <c r="BB478" s="122">
        <v>558.427</v>
      </c>
      <c r="BC478" s="123"/>
      <c r="BD478" s="122">
        <v>264.85</v>
      </c>
      <c r="BE478" s="123"/>
      <c r="BF478" s="122">
        <v>265.907</v>
      </c>
      <c r="BG478" s="123"/>
      <c r="BH478" s="122">
        <v>263.792</v>
      </c>
      <c r="BI478" s="123"/>
      <c r="BJ478" s="122">
        <v>267.436</v>
      </c>
      <c r="BK478" s="123"/>
      <c r="BL478" s="122">
        <v>204.986</v>
      </c>
      <c r="BM478" s="123"/>
      <c r="BN478" s="122">
        <v>116.875</v>
      </c>
      <c r="BO478" s="123"/>
      <c r="BP478" s="122">
        <v>135.958</v>
      </c>
      <c r="BQ478" s="123"/>
      <c r="BR478" s="122">
        <v>204.038</v>
      </c>
      <c r="BS478" s="123"/>
      <c r="BT478" s="122">
        <v>268.984</v>
      </c>
      <c r="BU478" s="123"/>
      <c r="BV478" s="122">
        <v>310.634</v>
      </c>
      <c r="BW478" s="123"/>
      <c r="BX478" s="122">
        <v>315.977</v>
      </c>
      <c r="BY478" s="123"/>
      <c r="BZ478" s="122">
        <v>173.814</v>
      </c>
      <c r="CA478" s="123"/>
      <c r="CB478" s="122">
        <v>73.306</v>
      </c>
      <c r="CC478" s="123"/>
      <c r="CD478" s="122">
        <v>492.769</v>
      </c>
      <c r="CE478" s="123"/>
      <c r="CF478" s="122">
        <v>73.503</v>
      </c>
      <c r="CG478" s="123"/>
      <c r="CH478" s="122">
        <v>80.481</v>
      </c>
      <c r="CI478" s="123"/>
      <c r="CJ478" s="122">
        <v>78.608</v>
      </c>
      <c r="CK478" s="123"/>
      <c r="CL478" s="142">
        <v>70.405</v>
      </c>
      <c r="CM478" s="123"/>
      <c r="CN478" s="122">
        <v>73.587</v>
      </c>
      <c r="CO478" s="123"/>
    </row>
    <row r="479" spans="1:93" ht="12.75">
      <c r="A479" s="48" t="s">
        <v>12</v>
      </c>
      <c r="B479" s="49" t="s">
        <v>32</v>
      </c>
      <c r="C479" s="22" t="s">
        <v>4</v>
      </c>
      <c r="D479" s="75">
        <f>SUM(D477:D478)</f>
        <v>-248.69299999999998</v>
      </c>
      <c r="E479" s="76"/>
      <c r="F479" s="75">
        <f>SUM(F477:F478)</f>
        <v>237.82399999999998</v>
      </c>
      <c r="G479" s="76"/>
      <c r="H479" s="75">
        <f>SUM(H477:H478)</f>
        <v>5.176000000000002</v>
      </c>
      <c r="I479" s="76"/>
      <c r="J479" s="75">
        <f>SUM(J477:J478)</f>
        <v>336.66700000000003</v>
      </c>
      <c r="K479" s="76"/>
      <c r="L479" s="75">
        <f>SUM(L477:L478)</f>
        <v>327.169</v>
      </c>
      <c r="M479" s="76"/>
      <c r="N479" s="75">
        <f>SUM(N477:N478)</f>
        <v>-155.62599999999998</v>
      </c>
      <c r="O479" s="76"/>
      <c r="P479" s="75">
        <f>SUM(P477:P478)</f>
        <v>285.591</v>
      </c>
      <c r="Q479" s="76"/>
      <c r="R479" s="75">
        <f>SUM(R477:R478)</f>
        <v>282.908</v>
      </c>
      <c r="S479" s="76"/>
      <c r="T479" s="75">
        <f>SUM(T477:T478)</f>
        <v>161.928</v>
      </c>
      <c r="U479" s="76"/>
      <c r="V479" s="75">
        <f>SUM(V477:V478)</f>
        <v>-65.28399999999999</v>
      </c>
      <c r="W479" s="76"/>
      <c r="X479" s="75">
        <f>SUM(X477:X478)</f>
        <v>194.762</v>
      </c>
      <c r="Y479" s="76"/>
      <c r="Z479" s="75">
        <f>SUM(Z477:Z478)</f>
        <v>-3.263999999999996</v>
      </c>
      <c r="AA479" s="76"/>
      <c r="AB479" s="75">
        <f>SUM(AB477:AB478)</f>
        <v>50.730999999999995</v>
      </c>
      <c r="AC479" s="124"/>
      <c r="AD479" s="54">
        <f>SUM(AD477:AD478)</f>
        <v>-35.014</v>
      </c>
      <c r="AE479" s="76"/>
      <c r="AF479" s="75">
        <f>SUM(AF477:AF478)</f>
        <v>-295.87300000000005</v>
      </c>
      <c r="AG479" s="76"/>
      <c r="AH479" s="75">
        <f>SUM(AH477:AH478)</f>
        <v>132.659</v>
      </c>
      <c r="AI479" s="76"/>
      <c r="AJ479" s="75">
        <f>SUM(AJ477:AJ478)</f>
        <v>-14.144999999999996</v>
      </c>
      <c r="AK479" s="76"/>
      <c r="AL479" s="75">
        <f>SUM(AL477:AL478)</f>
        <v>-35.508999999999986</v>
      </c>
      <c r="AM479" s="76"/>
      <c r="AN479" s="75">
        <f>SUM(AN477:AN478)</f>
        <v>597.999</v>
      </c>
      <c r="AO479" s="76"/>
      <c r="AP479" s="75">
        <f>SUM(AP477:AP478)</f>
        <v>432.408</v>
      </c>
      <c r="AQ479" s="76"/>
      <c r="AR479" s="75">
        <f>SUM(AR477:AR478)</f>
        <v>110.973</v>
      </c>
      <c r="AS479" s="76"/>
      <c r="AT479" s="75">
        <f>SUM(AT477:AT478)</f>
        <v>25.506999999999998</v>
      </c>
      <c r="AU479" s="76"/>
      <c r="AV479" s="75">
        <f>SUM(AV477:AV478)</f>
        <v>-98.38</v>
      </c>
      <c r="AW479" s="76"/>
      <c r="AX479" s="75">
        <f>SUM(AX477:AX478)</f>
        <v>76.485</v>
      </c>
      <c r="AY479" s="76"/>
      <c r="AZ479" s="75">
        <f>SUM(AZ477:AZ478)</f>
        <v>186.53</v>
      </c>
      <c r="BA479" s="76"/>
      <c r="BB479" s="75">
        <f>SUM(BB477:BB478)</f>
        <v>1935.4740000000002</v>
      </c>
      <c r="BC479" s="76"/>
      <c r="BD479" s="75">
        <f>SUM(BD477:BD478)</f>
        <v>789.0840000000001</v>
      </c>
      <c r="BE479" s="76"/>
      <c r="BF479" s="75">
        <f>SUM(BF477:BF478)</f>
        <v>782.079</v>
      </c>
      <c r="BG479" s="76"/>
      <c r="BH479" s="75">
        <f>SUM(BH477:BH478)</f>
        <v>1078.05</v>
      </c>
      <c r="BI479" s="76"/>
      <c r="BJ479" s="75">
        <f>SUM(BJ477:BJ478)</f>
        <v>890.3810000000001</v>
      </c>
      <c r="BK479" s="76"/>
      <c r="BL479" s="75">
        <f>SUM(BL477:BL478)</f>
        <v>505.23699999999997</v>
      </c>
      <c r="BM479" s="76"/>
      <c r="BN479" s="75">
        <f>SUM(BN477:BN478)</f>
        <v>402.546</v>
      </c>
      <c r="BO479" s="76"/>
      <c r="BP479" s="75">
        <f>SUM(BP477:BP478)</f>
        <v>-1.483000000000004</v>
      </c>
      <c r="BQ479" s="76"/>
      <c r="BR479" s="75">
        <f>SUM(BR477:BR478)</f>
        <v>253.517</v>
      </c>
      <c r="BS479" s="76"/>
      <c r="BT479" s="75">
        <f>SUM(BT477:BT478)</f>
        <v>1084.576</v>
      </c>
      <c r="BU479" s="76"/>
      <c r="BV479" s="75">
        <f>SUM(BV477:BV478)</f>
        <v>1144.558</v>
      </c>
      <c r="BW479" s="76"/>
      <c r="BX479" s="75">
        <f>SUM(BX477:BX478)</f>
        <v>353.52599999999995</v>
      </c>
      <c r="BY479" s="76"/>
      <c r="BZ479" s="75">
        <f>SUM(BZ477:BZ478)</f>
        <v>103.496</v>
      </c>
      <c r="CA479" s="76"/>
      <c r="CB479" s="75">
        <f>SUM(CB477:CB478)</f>
        <v>192.348</v>
      </c>
      <c r="CC479" s="76"/>
      <c r="CD479" s="75">
        <f>SUM(CD477:CD478)</f>
        <v>1316.723</v>
      </c>
      <c r="CE479" s="76"/>
      <c r="CF479" s="75">
        <f>SUM(CF477:CF478)</f>
        <v>203.464</v>
      </c>
      <c r="CG479" s="76"/>
      <c r="CH479" s="75">
        <f>SUM(CH477:CH478)</f>
        <v>216.72899999999998</v>
      </c>
      <c r="CI479" s="76"/>
      <c r="CJ479" s="75">
        <f>SUM(CJ477:CJ478)</f>
        <v>236.385</v>
      </c>
      <c r="CK479" s="76"/>
      <c r="CL479" s="143">
        <f>SUM(CL477:CL478)</f>
        <v>225.183</v>
      </c>
      <c r="CM479" s="76"/>
      <c r="CN479" s="75">
        <f>SUM(CN477:CN478)</f>
        <v>237.459</v>
      </c>
      <c r="CO479" s="76"/>
    </row>
    <row r="480" spans="1:93" ht="12.75">
      <c r="A480" s="48"/>
      <c r="B480" s="49" t="s">
        <v>432</v>
      </c>
      <c r="C480" s="22" t="s">
        <v>4</v>
      </c>
      <c r="D480" s="75">
        <v>12.799</v>
      </c>
      <c r="E480" s="76"/>
      <c r="F480" s="75">
        <v>17.692</v>
      </c>
      <c r="G480" s="76"/>
      <c r="H480" s="75">
        <v>10.744</v>
      </c>
      <c r="I480" s="76"/>
      <c r="J480" s="75">
        <v>8.959</v>
      </c>
      <c r="K480" s="76"/>
      <c r="L480" s="75">
        <v>11.349</v>
      </c>
      <c r="M480" s="76"/>
      <c r="N480" s="75">
        <v>8.527</v>
      </c>
      <c r="O480" s="76"/>
      <c r="P480" s="75">
        <v>15.995</v>
      </c>
      <c r="Q480" s="76"/>
      <c r="R480" s="75">
        <v>22.761</v>
      </c>
      <c r="S480" s="76"/>
      <c r="T480" s="75">
        <v>23.039</v>
      </c>
      <c r="U480" s="115"/>
      <c r="V480" s="75">
        <v>5.891</v>
      </c>
      <c r="W480" s="76"/>
      <c r="X480" s="75">
        <v>22.736</v>
      </c>
      <c r="Y480" s="76"/>
      <c r="Z480" s="75">
        <v>7.158</v>
      </c>
      <c r="AA480" s="76"/>
      <c r="AB480" s="75">
        <v>6.852</v>
      </c>
      <c r="AC480" s="125"/>
      <c r="AD480" s="54">
        <v>5.502</v>
      </c>
      <c r="AE480" s="76"/>
      <c r="AF480" s="75">
        <v>15.286</v>
      </c>
      <c r="AG480" s="76"/>
      <c r="AH480" s="75">
        <v>7.025</v>
      </c>
      <c r="AI480" s="76"/>
      <c r="AJ480" s="75">
        <v>7.607</v>
      </c>
      <c r="AK480" s="76"/>
      <c r="AL480" s="75">
        <v>8.784</v>
      </c>
      <c r="AM480" s="76"/>
      <c r="AN480" s="75">
        <v>24.532</v>
      </c>
      <c r="AO480" s="76"/>
      <c r="AP480" s="75">
        <v>14.508</v>
      </c>
      <c r="AQ480" s="76"/>
      <c r="AR480" s="75">
        <v>6.812</v>
      </c>
      <c r="AS480" s="76"/>
      <c r="AT480" s="75">
        <v>7.462</v>
      </c>
      <c r="AU480" s="76"/>
      <c r="AV480" s="75">
        <v>9.66</v>
      </c>
      <c r="AW480" s="76"/>
      <c r="AX480" s="75">
        <v>7.546</v>
      </c>
      <c r="AY480" s="76"/>
      <c r="AZ480" s="81">
        <v>10.947</v>
      </c>
      <c r="BA480" s="76"/>
      <c r="BB480" s="75">
        <v>62.047</v>
      </c>
      <c r="BC480" s="76"/>
      <c r="BD480" s="134">
        <v>29.428</v>
      </c>
      <c r="BE480" s="115"/>
      <c r="BF480" s="134">
        <v>29.545</v>
      </c>
      <c r="BG480" s="115"/>
      <c r="BH480" s="134">
        <v>29.31</v>
      </c>
      <c r="BI480" s="115"/>
      <c r="BJ480" s="134">
        <v>29.715</v>
      </c>
      <c r="BK480" s="115"/>
      <c r="BL480" s="134">
        <v>22.776</v>
      </c>
      <c r="BM480" s="115"/>
      <c r="BN480" s="134">
        <v>12.986</v>
      </c>
      <c r="BO480" s="115"/>
      <c r="BP480" s="134">
        <v>15.106</v>
      </c>
      <c r="BQ480" s="115"/>
      <c r="BR480" s="134">
        <v>22.671</v>
      </c>
      <c r="BS480" s="115"/>
      <c r="BT480" s="134">
        <v>29.887</v>
      </c>
      <c r="BU480" s="115"/>
      <c r="BV480" s="134">
        <v>34.515</v>
      </c>
      <c r="BW480" s="115"/>
      <c r="BX480" s="134">
        <v>35.109</v>
      </c>
      <c r="BY480" s="115"/>
      <c r="BZ480" s="134">
        <v>19.313</v>
      </c>
      <c r="CA480" s="115"/>
      <c r="CB480" s="134">
        <v>8.145</v>
      </c>
      <c r="CC480" s="115"/>
      <c r="CD480" s="134">
        <v>54.752</v>
      </c>
      <c r="CE480" s="115"/>
      <c r="CF480" s="134">
        <v>8.167</v>
      </c>
      <c r="CG480" s="115"/>
      <c r="CH480" s="134">
        <v>8.942</v>
      </c>
      <c r="CI480" s="115"/>
      <c r="CJ480" s="134">
        <v>8.734</v>
      </c>
      <c r="CK480" s="115"/>
      <c r="CL480" s="144">
        <v>7.823</v>
      </c>
      <c r="CM480" s="115"/>
      <c r="CN480" s="75">
        <v>8.176</v>
      </c>
      <c r="CO480" s="76"/>
    </row>
    <row r="481" spans="1:93" ht="12.75">
      <c r="A481" s="50"/>
      <c r="B481" s="47" t="s">
        <v>1</v>
      </c>
      <c r="C481" s="64"/>
      <c r="D481" s="77"/>
      <c r="E481" s="78"/>
      <c r="F481" s="87"/>
      <c r="G481" s="88"/>
      <c r="H481" s="87"/>
      <c r="I481" s="88"/>
      <c r="J481" s="87"/>
      <c r="K481" s="88"/>
      <c r="L481" s="94"/>
      <c r="M481" s="97"/>
      <c r="N481" s="93"/>
      <c r="O481" s="96"/>
      <c r="P481" s="94"/>
      <c r="Q481" s="97"/>
      <c r="R481" s="94"/>
      <c r="S481" s="97"/>
      <c r="T481" s="94"/>
      <c r="U481" s="116"/>
      <c r="V481" s="94"/>
      <c r="W481" s="97"/>
      <c r="X481" s="94"/>
      <c r="Y481" s="97"/>
      <c r="Z481" s="94"/>
      <c r="AA481" s="97"/>
      <c r="AB481" s="94"/>
      <c r="AC481" s="97"/>
      <c r="AD481" s="92"/>
      <c r="AE481" s="97"/>
      <c r="AF481" s="94"/>
      <c r="AG481" s="97"/>
      <c r="AH481" s="122"/>
      <c r="AI481" s="123"/>
      <c r="AJ481" s="94"/>
      <c r="AK481" s="97"/>
      <c r="AL481" s="94"/>
      <c r="AM481" s="97"/>
      <c r="AN481" s="94"/>
      <c r="AO481" s="97"/>
      <c r="AP481" s="94"/>
      <c r="AQ481" s="97"/>
      <c r="AR481" s="94"/>
      <c r="AS481" s="97"/>
      <c r="AT481" s="94"/>
      <c r="AU481" s="97"/>
      <c r="AV481" s="94"/>
      <c r="AW481" s="126"/>
      <c r="AX481" s="132"/>
      <c r="AY481" s="126"/>
      <c r="AZ481" s="132"/>
      <c r="BA481" s="126"/>
      <c r="BB481" s="133"/>
      <c r="BC481" s="116"/>
      <c r="BD481" s="133"/>
      <c r="BE481" s="116"/>
      <c r="BF481" s="133"/>
      <c r="BG481" s="116"/>
      <c r="BH481" s="133"/>
      <c r="BI481" s="116"/>
      <c r="BJ481" s="133"/>
      <c r="BK481" s="116"/>
      <c r="BL481" s="133"/>
      <c r="BM481" s="116"/>
      <c r="BN481" s="133"/>
      <c r="BO481" s="116"/>
      <c r="BP481" s="133"/>
      <c r="BQ481" s="116"/>
      <c r="BR481" s="136"/>
      <c r="BS481" s="137"/>
      <c r="BT481" s="133"/>
      <c r="BU481" s="116"/>
      <c r="BV481" s="133"/>
      <c r="BW481" s="116"/>
      <c r="BX481" s="133"/>
      <c r="BY481" s="116"/>
      <c r="BZ481" s="133"/>
      <c r="CA481" s="116"/>
      <c r="CB481" s="133"/>
      <c r="CC481" s="116"/>
      <c r="CD481" s="133"/>
      <c r="CE481" s="116"/>
      <c r="CF481" s="136"/>
      <c r="CG481" s="137"/>
      <c r="CH481" s="136"/>
      <c r="CI481" s="137"/>
      <c r="CJ481" s="136"/>
      <c r="CK481" s="137"/>
      <c r="CL481" s="145"/>
      <c r="CM481" s="137"/>
      <c r="CN481" s="94"/>
      <c r="CO481" s="97"/>
    </row>
    <row r="482" spans="1:93" ht="24">
      <c r="A482" s="38" t="s">
        <v>27</v>
      </c>
      <c r="B482" s="1" t="s">
        <v>146</v>
      </c>
      <c r="C482" s="65" t="s">
        <v>147</v>
      </c>
      <c r="D482" s="79">
        <v>0</v>
      </c>
      <c r="E482" s="98">
        <v>36</v>
      </c>
      <c r="F482" s="79">
        <v>0</v>
      </c>
      <c r="G482" s="80">
        <v>22</v>
      </c>
      <c r="H482" s="79">
        <v>0</v>
      </c>
      <c r="I482" s="80">
        <v>0</v>
      </c>
      <c r="J482" s="79">
        <v>0</v>
      </c>
      <c r="K482" s="80">
        <v>0</v>
      </c>
      <c r="L482" s="79">
        <v>0</v>
      </c>
      <c r="M482" s="98">
        <v>15</v>
      </c>
      <c r="N482" s="79">
        <v>0</v>
      </c>
      <c r="O482" s="98">
        <v>94</v>
      </c>
      <c r="P482" s="79">
        <v>15</v>
      </c>
      <c r="Q482" s="80">
        <v>50</v>
      </c>
      <c r="R482" s="79">
        <v>0</v>
      </c>
      <c r="S482" s="80">
        <v>0</v>
      </c>
      <c r="T482" s="79">
        <v>0</v>
      </c>
      <c r="U482" s="80">
        <v>0</v>
      </c>
      <c r="V482" s="79">
        <v>0</v>
      </c>
      <c r="W482" s="80">
        <v>0</v>
      </c>
      <c r="X482" s="79">
        <v>0</v>
      </c>
      <c r="Y482" s="80">
        <v>0</v>
      </c>
      <c r="Z482" s="79">
        <v>0</v>
      </c>
      <c r="AA482" s="80">
        <v>0</v>
      </c>
      <c r="AB482" s="79">
        <v>0</v>
      </c>
      <c r="AC482" s="80">
        <v>56</v>
      </c>
      <c r="AD482" s="37">
        <v>0</v>
      </c>
      <c r="AE482" s="80">
        <v>8</v>
      </c>
      <c r="AF482" s="79">
        <v>15</v>
      </c>
      <c r="AG482" s="80">
        <v>60</v>
      </c>
      <c r="AH482" s="79">
        <v>0</v>
      </c>
      <c r="AI482" s="80">
        <v>0</v>
      </c>
      <c r="AJ482" s="79">
        <v>0</v>
      </c>
      <c r="AK482" s="98">
        <v>20</v>
      </c>
      <c r="AL482" s="79">
        <v>0</v>
      </c>
      <c r="AM482" s="80">
        <v>0</v>
      </c>
      <c r="AN482" s="79">
        <v>0</v>
      </c>
      <c r="AO482" s="80">
        <v>0</v>
      </c>
      <c r="AP482" s="79">
        <v>0</v>
      </c>
      <c r="AQ482" s="176" t="s">
        <v>18</v>
      </c>
      <c r="AR482" s="79">
        <v>0</v>
      </c>
      <c r="AS482" s="98">
        <v>0</v>
      </c>
      <c r="AT482" s="130">
        <v>10</v>
      </c>
      <c r="AU482" s="131">
        <v>15</v>
      </c>
      <c r="AV482" s="79">
        <v>0</v>
      </c>
      <c r="AW482" s="80">
        <v>0</v>
      </c>
      <c r="AX482" s="79">
        <v>10</v>
      </c>
      <c r="AY482" s="80">
        <v>76</v>
      </c>
      <c r="AZ482" s="79">
        <v>0</v>
      </c>
      <c r="BA482" s="80">
        <v>0</v>
      </c>
      <c r="BB482" s="79">
        <v>0</v>
      </c>
      <c r="BC482" s="80">
        <v>0</v>
      </c>
      <c r="BD482" s="79">
        <v>0</v>
      </c>
      <c r="BE482" s="80">
        <v>0</v>
      </c>
      <c r="BF482" s="79">
        <v>0</v>
      </c>
      <c r="BG482" s="80">
        <v>0</v>
      </c>
      <c r="BH482" s="79">
        <v>0</v>
      </c>
      <c r="BI482" s="80">
        <v>0</v>
      </c>
      <c r="BJ482" s="79">
        <v>0</v>
      </c>
      <c r="BK482" s="80">
        <v>0</v>
      </c>
      <c r="BL482" s="79">
        <v>0</v>
      </c>
      <c r="BM482" s="80">
        <v>0</v>
      </c>
      <c r="BN482" s="79">
        <v>0</v>
      </c>
      <c r="BO482" s="80">
        <v>0</v>
      </c>
      <c r="BP482" s="79">
        <v>0</v>
      </c>
      <c r="BQ482" s="80">
        <v>0</v>
      </c>
      <c r="BR482" s="79">
        <v>0</v>
      </c>
      <c r="BS482" s="80">
        <v>0</v>
      </c>
      <c r="BT482" s="79">
        <v>0</v>
      </c>
      <c r="BU482" s="80">
        <v>0</v>
      </c>
      <c r="BV482" s="79">
        <v>0</v>
      </c>
      <c r="BW482" s="80">
        <v>0</v>
      </c>
      <c r="BX482" s="236" t="s">
        <v>417</v>
      </c>
      <c r="BY482" s="244" t="s">
        <v>652</v>
      </c>
      <c r="BZ482" s="79">
        <v>0</v>
      </c>
      <c r="CA482" s="80">
        <v>0</v>
      </c>
      <c r="CB482" s="79">
        <v>0</v>
      </c>
      <c r="CC482" s="80">
        <v>0</v>
      </c>
      <c r="CD482" s="79">
        <v>0</v>
      </c>
      <c r="CE482" s="80">
        <v>0</v>
      </c>
      <c r="CF482" s="79">
        <v>0</v>
      </c>
      <c r="CG482" s="80">
        <v>0</v>
      </c>
      <c r="CH482" s="79">
        <v>0</v>
      </c>
      <c r="CI482" s="80">
        <v>0</v>
      </c>
      <c r="CJ482" s="79">
        <v>0</v>
      </c>
      <c r="CK482" s="80">
        <v>0</v>
      </c>
      <c r="CL482" s="90">
        <v>0</v>
      </c>
      <c r="CM482" s="80">
        <v>0</v>
      </c>
      <c r="CN482" s="79">
        <v>0</v>
      </c>
      <c r="CO482" s="80">
        <v>0</v>
      </c>
    </row>
    <row r="483" spans="1:93" ht="12.75">
      <c r="A483" s="39"/>
      <c r="B483" s="2"/>
      <c r="C483" s="66" t="s">
        <v>148</v>
      </c>
      <c r="D483" s="79">
        <v>0</v>
      </c>
      <c r="E483" s="82">
        <v>7.191</v>
      </c>
      <c r="F483" s="79">
        <v>0</v>
      </c>
      <c r="G483" s="82">
        <v>4.869</v>
      </c>
      <c r="H483" s="79">
        <v>0</v>
      </c>
      <c r="I483" s="80">
        <v>0</v>
      </c>
      <c r="J483" s="79">
        <v>0</v>
      </c>
      <c r="K483" s="80">
        <v>0</v>
      </c>
      <c r="L483" s="79">
        <v>0</v>
      </c>
      <c r="M483" s="82">
        <v>3.362</v>
      </c>
      <c r="N483" s="79">
        <v>0</v>
      </c>
      <c r="O483" s="82">
        <v>68.21</v>
      </c>
      <c r="P483" s="81">
        <v>5.8</v>
      </c>
      <c r="Q483" s="176" t="s">
        <v>977</v>
      </c>
      <c r="R483" s="79">
        <v>0</v>
      </c>
      <c r="S483" s="80">
        <v>0</v>
      </c>
      <c r="T483" s="79">
        <v>0</v>
      </c>
      <c r="U483" s="80">
        <v>0</v>
      </c>
      <c r="V483" s="79">
        <v>0</v>
      </c>
      <c r="W483" s="80">
        <v>0</v>
      </c>
      <c r="X483" s="79">
        <v>0</v>
      </c>
      <c r="Y483" s="80">
        <v>0</v>
      </c>
      <c r="Z483" s="79">
        <v>0</v>
      </c>
      <c r="AA483" s="80">
        <v>0</v>
      </c>
      <c r="AB483" s="79">
        <v>0</v>
      </c>
      <c r="AC483" s="82">
        <v>83.72</v>
      </c>
      <c r="AD483" s="37">
        <v>0</v>
      </c>
      <c r="AE483" s="80">
        <v>1.428</v>
      </c>
      <c r="AF483" s="95">
        <v>5.8</v>
      </c>
      <c r="AG483" s="82">
        <v>13.148</v>
      </c>
      <c r="AH483" s="79">
        <v>0</v>
      </c>
      <c r="AI483" s="80">
        <v>0</v>
      </c>
      <c r="AJ483" s="79">
        <v>0</v>
      </c>
      <c r="AK483" s="82">
        <v>4.196</v>
      </c>
      <c r="AL483" s="79">
        <v>0</v>
      </c>
      <c r="AM483" s="80">
        <v>0</v>
      </c>
      <c r="AN483" s="79">
        <v>0</v>
      </c>
      <c r="AO483" s="80">
        <v>0</v>
      </c>
      <c r="AP483" s="79">
        <v>0</v>
      </c>
      <c r="AQ483" s="176" t="s">
        <v>661</v>
      </c>
      <c r="AR483" s="79">
        <v>0</v>
      </c>
      <c r="AS483" s="82">
        <v>0</v>
      </c>
      <c r="AT483" s="95">
        <v>2.332</v>
      </c>
      <c r="AU483" s="82">
        <v>3.774</v>
      </c>
      <c r="AV483" s="79">
        <v>0</v>
      </c>
      <c r="AW483" s="80">
        <v>0</v>
      </c>
      <c r="AX483" s="95">
        <v>2.332</v>
      </c>
      <c r="AY483" s="82">
        <v>16.893</v>
      </c>
      <c r="AZ483" s="79">
        <v>0</v>
      </c>
      <c r="BA483" s="80">
        <v>0</v>
      </c>
      <c r="BB483" s="79">
        <v>0</v>
      </c>
      <c r="BC483" s="80">
        <v>0</v>
      </c>
      <c r="BD483" s="79">
        <v>0</v>
      </c>
      <c r="BE483" s="80">
        <v>0</v>
      </c>
      <c r="BF483" s="79">
        <v>0</v>
      </c>
      <c r="BG483" s="80">
        <v>0</v>
      </c>
      <c r="BH483" s="79">
        <v>0</v>
      </c>
      <c r="BI483" s="80">
        <v>0</v>
      </c>
      <c r="BJ483" s="79">
        <v>0</v>
      </c>
      <c r="BK483" s="80">
        <v>0</v>
      </c>
      <c r="BL483" s="79">
        <v>0</v>
      </c>
      <c r="BM483" s="80">
        <v>0</v>
      </c>
      <c r="BN483" s="79">
        <v>0</v>
      </c>
      <c r="BO483" s="80">
        <v>0</v>
      </c>
      <c r="BP483" s="79">
        <v>0</v>
      </c>
      <c r="BQ483" s="80">
        <v>0</v>
      </c>
      <c r="BR483" s="79">
        <v>0</v>
      </c>
      <c r="BS483" s="80">
        <v>0</v>
      </c>
      <c r="BT483" s="79">
        <v>0</v>
      </c>
      <c r="BU483" s="80">
        <v>0</v>
      </c>
      <c r="BV483" s="79">
        <v>0</v>
      </c>
      <c r="BW483" s="106">
        <v>0</v>
      </c>
      <c r="BX483" s="138">
        <v>72</v>
      </c>
      <c r="BY483" s="140">
        <v>160.98</v>
      </c>
      <c r="BZ483" s="79">
        <v>0</v>
      </c>
      <c r="CA483" s="80">
        <v>0</v>
      </c>
      <c r="CB483" s="79">
        <v>0</v>
      </c>
      <c r="CC483" s="80">
        <v>0</v>
      </c>
      <c r="CD483" s="79">
        <v>0</v>
      </c>
      <c r="CE483" s="80">
        <v>0</v>
      </c>
      <c r="CF483" s="79">
        <v>0</v>
      </c>
      <c r="CG483" s="80">
        <v>0</v>
      </c>
      <c r="CH483" s="79">
        <v>0</v>
      </c>
      <c r="CI483" s="80">
        <v>0</v>
      </c>
      <c r="CJ483" s="79">
        <v>0</v>
      </c>
      <c r="CK483" s="80">
        <v>0</v>
      </c>
      <c r="CL483" s="90">
        <v>0</v>
      </c>
      <c r="CM483" s="80">
        <v>0</v>
      </c>
      <c r="CN483" s="79">
        <v>0</v>
      </c>
      <c r="CO483" s="80">
        <v>0</v>
      </c>
    </row>
    <row r="484" spans="1:93" ht="12.75">
      <c r="A484" s="38" t="s">
        <v>8</v>
      </c>
      <c r="B484" s="1" t="s">
        <v>211</v>
      </c>
      <c r="C484" s="65" t="s">
        <v>5</v>
      </c>
      <c r="D484" s="79">
        <v>0</v>
      </c>
      <c r="E484" s="80">
        <v>0</v>
      </c>
      <c r="F484" s="79">
        <v>0</v>
      </c>
      <c r="G484" s="80">
        <v>0</v>
      </c>
      <c r="H484" s="79">
        <v>0</v>
      </c>
      <c r="I484" s="80">
        <v>0</v>
      </c>
      <c r="J484" s="79">
        <v>0</v>
      </c>
      <c r="K484" s="80">
        <v>0</v>
      </c>
      <c r="L484" s="79">
        <v>0</v>
      </c>
      <c r="M484" s="80">
        <v>0</v>
      </c>
      <c r="N484" s="79">
        <v>0</v>
      </c>
      <c r="O484" s="80">
        <v>0</v>
      </c>
      <c r="P484" s="79">
        <v>0</v>
      </c>
      <c r="Q484" s="80">
        <v>0</v>
      </c>
      <c r="R484" s="79">
        <v>0</v>
      </c>
      <c r="S484" s="80">
        <v>22</v>
      </c>
      <c r="T484" s="79">
        <v>0</v>
      </c>
      <c r="U484" s="80">
        <v>6</v>
      </c>
      <c r="V484" s="79">
        <v>0</v>
      </c>
      <c r="W484" s="80">
        <v>0</v>
      </c>
      <c r="X484" s="79">
        <v>0</v>
      </c>
      <c r="Y484" s="80">
        <v>10</v>
      </c>
      <c r="Z484" s="79">
        <v>0</v>
      </c>
      <c r="AA484" s="80">
        <v>0</v>
      </c>
      <c r="AB484" s="79">
        <v>0</v>
      </c>
      <c r="AC484" s="80">
        <v>0</v>
      </c>
      <c r="AD484" s="37">
        <v>0</v>
      </c>
      <c r="AE484" s="80">
        <v>0</v>
      </c>
      <c r="AF484" s="79">
        <v>0</v>
      </c>
      <c r="AG484" s="80">
        <v>0</v>
      </c>
      <c r="AH484" s="79">
        <v>0</v>
      </c>
      <c r="AI484" s="80">
        <v>0</v>
      </c>
      <c r="AJ484" s="79">
        <v>0</v>
      </c>
      <c r="AK484" s="80">
        <v>0</v>
      </c>
      <c r="AL484" s="79">
        <v>0</v>
      </c>
      <c r="AM484" s="80">
        <v>0</v>
      </c>
      <c r="AN484" s="79">
        <v>0</v>
      </c>
      <c r="AO484" s="80">
        <v>0</v>
      </c>
      <c r="AP484" s="79">
        <v>0</v>
      </c>
      <c r="AQ484" s="80">
        <v>0</v>
      </c>
      <c r="AR484" s="79">
        <v>0</v>
      </c>
      <c r="AS484" s="80">
        <v>0</v>
      </c>
      <c r="AT484" s="79">
        <v>0</v>
      </c>
      <c r="AU484" s="80">
        <v>0</v>
      </c>
      <c r="AV484" s="79">
        <v>0</v>
      </c>
      <c r="AW484" s="80">
        <v>0</v>
      </c>
      <c r="AX484" s="79">
        <v>0</v>
      </c>
      <c r="AY484" s="80">
        <v>0</v>
      </c>
      <c r="AZ484" s="79">
        <v>0</v>
      </c>
      <c r="BA484" s="80">
        <v>0</v>
      </c>
      <c r="BB484" s="79">
        <v>0</v>
      </c>
      <c r="BC484" s="80">
        <v>0</v>
      </c>
      <c r="BD484" s="79">
        <v>0</v>
      </c>
      <c r="BE484" s="80">
        <v>0</v>
      </c>
      <c r="BF484" s="79">
        <v>0</v>
      </c>
      <c r="BG484" s="80">
        <v>40</v>
      </c>
      <c r="BH484" s="79">
        <v>0</v>
      </c>
      <c r="BI484" s="80">
        <v>0</v>
      </c>
      <c r="BJ484" s="79">
        <v>0</v>
      </c>
      <c r="BK484" s="80">
        <v>0</v>
      </c>
      <c r="BL484" s="79">
        <v>20</v>
      </c>
      <c r="BM484" s="106">
        <v>37</v>
      </c>
      <c r="BN484" s="135">
        <v>15</v>
      </c>
      <c r="BO484" s="106">
        <v>11</v>
      </c>
      <c r="BP484" s="79">
        <v>0</v>
      </c>
      <c r="BQ484" s="80">
        <v>0</v>
      </c>
      <c r="BR484" s="79">
        <v>0</v>
      </c>
      <c r="BS484" s="80">
        <v>0</v>
      </c>
      <c r="BT484" s="79">
        <v>0</v>
      </c>
      <c r="BU484" s="80">
        <v>4</v>
      </c>
      <c r="BV484" s="79">
        <v>100</v>
      </c>
      <c r="BW484" s="176">
        <v>122.5</v>
      </c>
      <c r="BX484" s="79">
        <v>20</v>
      </c>
      <c r="BY484" s="244">
        <v>24</v>
      </c>
      <c r="BZ484" s="79">
        <v>0</v>
      </c>
      <c r="CA484" s="80">
        <v>6</v>
      </c>
      <c r="CB484" s="79">
        <v>0</v>
      </c>
      <c r="CC484" s="80">
        <v>0</v>
      </c>
      <c r="CD484" s="79">
        <v>0</v>
      </c>
      <c r="CE484" s="80">
        <v>3</v>
      </c>
      <c r="CF484" s="79">
        <v>0</v>
      </c>
      <c r="CG484" s="80">
        <v>0</v>
      </c>
      <c r="CH484" s="79">
        <v>0</v>
      </c>
      <c r="CI484" s="80">
        <v>0</v>
      </c>
      <c r="CJ484" s="79">
        <v>0</v>
      </c>
      <c r="CK484" s="80">
        <v>0</v>
      </c>
      <c r="CL484" s="90">
        <v>0</v>
      </c>
      <c r="CM484" s="80">
        <v>0</v>
      </c>
      <c r="CN484" s="79">
        <v>0</v>
      </c>
      <c r="CO484" s="80">
        <v>0</v>
      </c>
    </row>
    <row r="485" spans="1:93" ht="12.75">
      <c r="A485" s="39"/>
      <c r="B485" s="2"/>
      <c r="C485" s="66" t="s">
        <v>148</v>
      </c>
      <c r="D485" s="79">
        <v>0</v>
      </c>
      <c r="E485" s="80">
        <v>0</v>
      </c>
      <c r="F485" s="79">
        <v>0</v>
      </c>
      <c r="G485" s="80">
        <v>0</v>
      </c>
      <c r="H485" s="79">
        <v>0</v>
      </c>
      <c r="I485" s="80">
        <v>0</v>
      </c>
      <c r="J485" s="79">
        <v>0</v>
      </c>
      <c r="K485" s="80">
        <v>0</v>
      </c>
      <c r="L485" s="79">
        <v>0</v>
      </c>
      <c r="M485" s="80">
        <v>0</v>
      </c>
      <c r="N485" s="79">
        <v>0</v>
      </c>
      <c r="O485" s="80">
        <v>0</v>
      </c>
      <c r="P485" s="79">
        <v>0</v>
      </c>
      <c r="Q485" s="80">
        <v>0</v>
      </c>
      <c r="R485" s="79">
        <v>0</v>
      </c>
      <c r="S485" s="82">
        <v>5.525</v>
      </c>
      <c r="T485" s="79">
        <v>0</v>
      </c>
      <c r="U485" s="82">
        <v>1.422</v>
      </c>
      <c r="V485" s="79">
        <v>0</v>
      </c>
      <c r="W485" s="80">
        <v>0</v>
      </c>
      <c r="X485" s="79">
        <v>0</v>
      </c>
      <c r="Y485" s="82">
        <v>2.255</v>
      </c>
      <c r="Z485" s="79">
        <v>0</v>
      </c>
      <c r="AA485" s="80">
        <v>0</v>
      </c>
      <c r="AB485" s="79">
        <v>0</v>
      </c>
      <c r="AC485" s="80">
        <v>0</v>
      </c>
      <c r="AD485" s="37">
        <v>0</v>
      </c>
      <c r="AE485" s="80">
        <v>0</v>
      </c>
      <c r="AF485" s="79">
        <v>0</v>
      </c>
      <c r="AG485" s="80">
        <v>0</v>
      </c>
      <c r="AH485" s="79">
        <v>0</v>
      </c>
      <c r="AI485" s="80">
        <v>0</v>
      </c>
      <c r="AJ485" s="79">
        <v>0</v>
      </c>
      <c r="AK485" s="80">
        <v>0</v>
      </c>
      <c r="AL485" s="79">
        <v>0</v>
      </c>
      <c r="AM485" s="80">
        <v>0</v>
      </c>
      <c r="AN485" s="79">
        <v>0</v>
      </c>
      <c r="AO485" s="80">
        <v>0</v>
      </c>
      <c r="AP485" s="79">
        <v>0</v>
      </c>
      <c r="AQ485" s="80">
        <v>0</v>
      </c>
      <c r="AR485" s="79">
        <v>0</v>
      </c>
      <c r="AS485" s="80">
        <v>0</v>
      </c>
      <c r="AT485" s="79">
        <v>0</v>
      </c>
      <c r="AU485" s="80">
        <v>0</v>
      </c>
      <c r="AV485" s="79">
        <v>0</v>
      </c>
      <c r="AW485" s="80">
        <v>0</v>
      </c>
      <c r="AX485" s="79">
        <v>0</v>
      </c>
      <c r="AY485" s="80">
        <v>0</v>
      </c>
      <c r="AZ485" s="79">
        <v>0</v>
      </c>
      <c r="BA485" s="80">
        <v>0</v>
      </c>
      <c r="BB485" s="79">
        <v>0</v>
      </c>
      <c r="BC485" s="80">
        <v>0</v>
      </c>
      <c r="BD485" s="79">
        <v>0</v>
      </c>
      <c r="BE485" s="80">
        <v>0</v>
      </c>
      <c r="BF485" s="79">
        <v>0</v>
      </c>
      <c r="BG485" s="82">
        <v>9.38</v>
      </c>
      <c r="BH485" s="79">
        <v>0</v>
      </c>
      <c r="BI485" s="80">
        <v>0</v>
      </c>
      <c r="BJ485" s="79">
        <v>0</v>
      </c>
      <c r="BK485" s="80">
        <v>0</v>
      </c>
      <c r="BL485" s="81">
        <v>3</v>
      </c>
      <c r="BM485" s="82">
        <v>8.396</v>
      </c>
      <c r="BN485" s="81">
        <v>12.75</v>
      </c>
      <c r="BO485" s="82">
        <v>6.488</v>
      </c>
      <c r="BP485" s="79">
        <v>0</v>
      </c>
      <c r="BQ485" s="80">
        <v>0</v>
      </c>
      <c r="BR485" s="79">
        <v>0</v>
      </c>
      <c r="BS485" s="80">
        <v>0</v>
      </c>
      <c r="BT485" s="79">
        <v>0</v>
      </c>
      <c r="BU485" s="179">
        <v>5.151</v>
      </c>
      <c r="BV485" s="138">
        <v>25.1</v>
      </c>
      <c r="BW485" s="179">
        <v>50.478</v>
      </c>
      <c r="BX485" s="138">
        <v>14</v>
      </c>
      <c r="BY485" s="140">
        <v>12.265</v>
      </c>
      <c r="BZ485" s="79">
        <v>0</v>
      </c>
      <c r="CA485" s="176" t="s">
        <v>475</v>
      </c>
      <c r="CB485" s="79">
        <v>0</v>
      </c>
      <c r="CC485" s="80">
        <v>0</v>
      </c>
      <c r="CD485" s="79">
        <v>0</v>
      </c>
      <c r="CE485" s="82">
        <v>2.424</v>
      </c>
      <c r="CF485" s="79">
        <v>0</v>
      </c>
      <c r="CG485" s="80">
        <v>0</v>
      </c>
      <c r="CH485" s="79">
        <v>0</v>
      </c>
      <c r="CI485" s="80">
        <v>0</v>
      </c>
      <c r="CJ485" s="79">
        <v>0</v>
      </c>
      <c r="CK485" s="80">
        <v>0</v>
      </c>
      <c r="CL485" s="90">
        <v>0</v>
      </c>
      <c r="CM485" s="80">
        <v>0</v>
      </c>
      <c r="CN485" s="79">
        <v>0</v>
      </c>
      <c r="CO485" s="80">
        <v>0</v>
      </c>
    </row>
    <row r="486" spans="1:93" ht="12.75">
      <c r="A486" s="38" t="s">
        <v>9</v>
      </c>
      <c r="B486" s="1" t="s">
        <v>150</v>
      </c>
      <c r="C486" s="65" t="s">
        <v>152</v>
      </c>
      <c r="D486" s="79">
        <v>0</v>
      </c>
      <c r="E486" s="80">
        <v>0</v>
      </c>
      <c r="F486" s="79">
        <v>0</v>
      </c>
      <c r="G486" s="80">
        <v>0</v>
      </c>
      <c r="H486" s="79">
        <v>0</v>
      </c>
      <c r="I486" s="80">
        <v>0</v>
      </c>
      <c r="J486" s="79">
        <v>0</v>
      </c>
      <c r="K486" s="80">
        <v>0</v>
      </c>
      <c r="L486" s="79">
        <v>0</v>
      </c>
      <c r="M486" s="80">
        <v>0</v>
      </c>
      <c r="N486" s="79">
        <v>0</v>
      </c>
      <c r="O486" s="80">
        <v>0</v>
      </c>
      <c r="P486" s="79">
        <v>0</v>
      </c>
      <c r="Q486" s="80">
        <v>0</v>
      </c>
      <c r="R486" s="79">
        <v>0</v>
      </c>
      <c r="S486" s="80">
        <v>0</v>
      </c>
      <c r="T486" s="79">
        <v>0</v>
      </c>
      <c r="U486" s="80">
        <v>0</v>
      </c>
      <c r="V486" s="79">
        <v>0</v>
      </c>
      <c r="W486" s="80">
        <v>0</v>
      </c>
      <c r="X486" s="79">
        <v>0</v>
      </c>
      <c r="Y486" s="80">
        <v>0</v>
      </c>
      <c r="Z486" s="79">
        <v>0</v>
      </c>
      <c r="AA486" s="80">
        <v>0</v>
      </c>
      <c r="AB486" s="79">
        <v>0</v>
      </c>
      <c r="AC486" s="80">
        <v>0</v>
      </c>
      <c r="AD486" s="37">
        <v>0</v>
      </c>
      <c r="AE486" s="80">
        <v>0</v>
      </c>
      <c r="AF486" s="79">
        <v>0</v>
      </c>
      <c r="AG486" s="80">
        <v>0</v>
      </c>
      <c r="AH486" s="79">
        <v>0</v>
      </c>
      <c r="AI486" s="80">
        <v>0</v>
      </c>
      <c r="AJ486" s="79">
        <v>0</v>
      </c>
      <c r="AK486" s="80">
        <v>0</v>
      </c>
      <c r="AL486" s="79">
        <v>0</v>
      </c>
      <c r="AM486" s="80">
        <v>0</v>
      </c>
      <c r="AN486" s="79">
        <v>0</v>
      </c>
      <c r="AO486" s="80">
        <v>0</v>
      </c>
      <c r="AP486" s="79">
        <v>0</v>
      </c>
      <c r="AQ486" s="80">
        <v>0</v>
      </c>
      <c r="AR486" s="79">
        <v>0</v>
      </c>
      <c r="AS486" s="80">
        <v>0</v>
      </c>
      <c r="AT486" s="79">
        <v>0</v>
      </c>
      <c r="AU486" s="80">
        <v>0</v>
      </c>
      <c r="AV486" s="79">
        <v>0</v>
      </c>
      <c r="AW486" s="80">
        <v>0</v>
      </c>
      <c r="AX486" s="79">
        <v>0</v>
      </c>
      <c r="AY486" s="80">
        <v>0</v>
      </c>
      <c r="AZ486" s="79">
        <v>0</v>
      </c>
      <c r="BA486" s="80">
        <v>0</v>
      </c>
      <c r="BB486" s="79">
        <v>0</v>
      </c>
      <c r="BC486" s="80">
        <v>0</v>
      </c>
      <c r="BD486" s="79">
        <v>0</v>
      </c>
      <c r="BE486" s="80">
        <v>0</v>
      </c>
      <c r="BF486" s="79">
        <v>0</v>
      </c>
      <c r="BG486" s="80">
        <v>0</v>
      </c>
      <c r="BH486" s="79">
        <v>0</v>
      </c>
      <c r="BI486" s="80">
        <v>0</v>
      </c>
      <c r="BJ486" s="79">
        <v>0</v>
      </c>
      <c r="BK486" s="80">
        <v>0</v>
      </c>
      <c r="BL486" s="79">
        <v>0</v>
      </c>
      <c r="BM486" s="80">
        <v>0</v>
      </c>
      <c r="BN486" s="79">
        <v>0</v>
      </c>
      <c r="BO486" s="80">
        <v>0</v>
      </c>
      <c r="BP486" s="79">
        <v>0</v>
      </c>
      <c r="BQ486" s="80">
        <v>0</v>
      </c>
      <c r="BR486" s="79">
        <v>0</v>
      </c>
      <c r="BS486" s="80">
        <v>0</v>
      </c>
      <c r="BT486" s="79">
        <v>0</v>
      </c>
      <c r="BU486" s="80">
        <v>0</v>
      </c>
      <c r="BV486" s="79">
        <v>0</v>
      </c>
      <c r="BW486" s="80">
        <v>0</v>
      </c>
      <c r="BX486" s="79">
        <v>0</v>
      </c>
      <c r="BY486" s="80">
        <v>0</v>
      </c>
      <c r="BZ486" s="79">
        <v>0</v>
      </c>
      <c r="CA486" s="80">
        <v>0</v>
      </c>
      <c r="CB486" s="79">
        <v>0</v>
      </c>
      <c r="CC486" s="80">
        <v>0</v>
      </c>
      <c r="CD486" s="79">
        <v>0</v>
      </c>
      <c r="CE486" s="80">
        <v>0</v>
      </c>
      <c r="CF486" s="79">
        <v>0</v>
      </c>
      <c r="CG486" s="80">
        <v>0</v>
      </c>
      <c r="CH486" s="79">
        <v>0</v>
      </c>
      <c r="CI486" s="80">
        <v>0</v>
      </c>
      <c r="CJ486" s="79">
        <v>0</v>
      </c>
      <c r="CK486" s="80">
        <v>0</v>
      </c>
      <c r="CL486" s="90">
        <v>0</v>
      </c>
      <c r="CM486" s="80">
        <v>0</v>
      </c>
      <c r="CN486" s="79">
        <v>0</v>
      </c>
      <c r="CO486" s="80">
        <v>0</v>
      </c>
    </row>
    <row r="487" spans="1:93" ht="12.75">
      <c r="A487" s="39"/>
      <c r="B487" s="2" t="s">
        <v>151</v>
      </c>
      <c r="C487" s="66" t="s">
        <v>148</v>
      </c>
      <c r="D487" s="79">
        <v>0</v>
      </c>
      <c r="E487" s="80"/>
      <c r="F487" s="79">
        <v>0</v>
      </c>
      <c r="G487" s="80"/>
      <c r="H487" s="79">
        <v>0</v>
      </c>
      <c r="I487" s="80">
        <v>0</v>
      </c>
      <c r="J487" s="79">
        <v>0</v>
      </c>
      <c r="K487" s="80"/>
      <c r="L487" s="79">
        <v>0</v>
      </c>
      <c r="M487" s="80"/>
      <c r="N487" s="79">
        <v>0</v>
      </c>
      <c r="O487" s="80"/>
      <c r="P487" s="79">
        <v>0</v>
      </c>
      <c r="Q487" s="80"/>
      <c r="R487" s="79">
        <v>0</v>
      </c>
      <c r="S487" s="80"/>
      <c r="T487" s="79">
        <v>0</v>
      </c>
      <c r="U487" s="80"/>
      <c r="V487" s="79">
        <v>0</v>
      </c>
      <c r="W487" s="80"/>
      <c r="X487" s="79">
        <v>0</v>
      </c>
      <c r="Y487" s="80"/>
      <c r="Z487" s="79">
        <v>0</v>
      </c>
      <c r="AA487" s="80"/>
      <c r="AB487" s="79">
        <v>0</v>
      </c>
      <c r="AC487" s="80"/>
      <c r="AD487" s="37">
        <v>0</v>
      </c>
      <c r="AE487" s="80"/>
      <c r="AF487" s="79">
        <v>0</v>
      </c>
      <c r="AG487" s="80"/>
      <c r="AH487" s="79">
        <v>0</v>
      </c>
      <c r="AI487" s="80"/>
      <c r="AJ487" s="79">
        <v>0</v>
      </c>
      <c r="AK487" s="80"/>
      <c r="AL487" s="79">
        <v>0</v>
      </c>
      <c r="AM487" s="80">
        <v>0</v>
      </c>
      <c r="AN487" s="79">
        <v>0</v>
      </c>
      <c r="AO487" s="80">
        <v>0</v>
      </c>
      <c r="AP487" s="79">
        <v>0</v>
      </c>
      <c r="AQ487" s="80">
        <v>0</v>
      </c>
      <c r="AR487" s="79">
        <v>0</v>
      </c>
      <c r="AS487" s="80">
        <v>0</v>
      </c>
      <c r="AT487" s="79">
        <v>0</v>
      </c>
      <c r="AU487" s="80">
        <v>0</v>
      </c>
      <c r="AV487" s="79">
        <v>0</v>
      </c>
      <c r="AW487" s="80">
        <v>0</v>
      </c>
      <c r="AX487" s="79">
        <v>0</v>
      </c>
      <c r="AY487" s="80">
        <v>0</v>
      </c>
      <c r="AZ487" s="79">
        <v>0</v>
      </c>
      <c r="BA487" s="80">
        <v>0</v>
      </c>
      <c r="BB487" s="79">
        <v>0</v>
      </c>
      <c r="BC487" s="80">
        <v>0</v>
      </c>
      <c r="BD487" s="79">
        <v>0</v>
      </c>
      <c r="BE487" s="80">
        <v>0</v>
      </c>
      <c r="BF487" s="79">
        <v>0</v>
      </c>
      <c r="BG487" s="80">
        <v>0</v>
      </c>
      <c r="BH487" s="79">
        <v>0</v>
      </c>
      <c r="BI487" s="80">
        <v>0</v>
      </c>
      <c r="BJ487" s="79">
        <v>0</v>
      </c>
      <c r="BK487" s="80">
        <v>0</v>
      </c>
      <c r="BL487" s="79">
        <v>0</v>
      </c>
      <c r="BM487" s="80">
        <v>0</v>
      </c>
      <c r="BN487" s="79">
        <v>0</v>
      </c>
      <c r="BO487" s="80">
        <v>0</v>
      </c>
      <c r="BP487" s="79">
        <v>0</v>
      </c>
      <c r="BQ487" s="80">
        <v>0</v>
      </c>
      <c r="BR487" s="79">
        <v>0</v>
      </c>
      <c r="BS487" s="80">
        <v>0</v>
      </c>
      <c r="BT487" s="79">
        <v>0</v>
      </c>
      <c r="BU487" s="80">
        <v>0</v>
      </c>
      <c r="BV487" s="79">
        <v>0</v>
      </c>
      <c r="BW487" s="80">
        <v>0</v>
      </c>
      <c r="BX487" s="79">
        <v>0</v>
      </c>
      <c r="BY487" s="80">
        <v>0</v>
      </c>
      <c r="BZ487" s="79">
        <v>0</v>
      </c>
      <c r="CA487" s="80">
        <v>0</v>
      </c>
      <c r="CB487" s="79">
        <v>0</v>
      </c>
      <c r="CC487" s="80">
        <v>0</v>
      </c>
      <c r="CD487" s="79">
        <v>0</v>
      </c>
      <c r="CE487" s="80">
        <v>0</v>
      </c>
      <c r="CF487" s="79">
        <v>0</v>
      </c>
      <c r="CG487" s="80">
        <v>0</v>
      </c>
      <c r="CH487" s="79">
        <v>0</v>
      </c>
      <c r="CI487" s="80">
        <v>0</v>
      </c>
      <c r="CJ487" s="79">
        <v>0</v>
      </c>
      <c r="CK487" s="80">
        <v>0</v>
      </c>
      <c r="CL487" s="90">
        <v>0</v>
      </c>
      <c r="CM487" s="80">
        <v>0</v>
      </c>
      <c r="CN487" s="79">
        <v>0</v>
      </c>
      <c r="CO487" s="80">
        <v>0</v>
      </c>
    </row>
    <row r="488" spans="1:93" ht="12.75">
      <c r="A488" s="38" t="s">
        <v>153</v>
      </c>
      <c r="B488" s="1" t="s">
        <v>154</v>
      </c>
      <c r="C488" s="65" t="s">
        <v>155</v>
      </c>
      <c r="D488" s="79">
        <v>0</v>
      </c>
      <c r="E488" s="80">
        <v>0</v>
      </c>
      <c r="F488" s="79">
        <v>0</v>
      </c>
      <c r="G488" s="80">
        <v>0</v>
      </c>
      <c r="H488" s="79">
        <v>0</v>
      </c>
      <c r="I488" s="80">
        <v>0</v>
      </c>
      <c r="J488" s="79">
        <v>0</v>
      </c>
      <c r="K488" s="80">
        <v>0</v>
      </c>
      <c r="L488" s="79">
        <v>0</v>
      </c>
      <c r="M488" s="80">
        <v>0</v>
      </c>
      <c r="N488" s="79">
        <v>0</v>
      </c>
      <c r="O488" s="80">
        <v>0</v>
      </c>
      <c r="P488" s="79">
        <v>0</v>
      </c>
      <c r="Q488" s="80">
        <v>0</v>
      </c>
      <c r="R488" s="79">
        <v>0</v>
      </c>
      <c r="S488" s="80">
        <v>0</v>
      </c>
      <c r="T488" s="79">
        <v>0</v>
      </c>
      <c r="U488" s="80">
        <v>0</v>
      </c>
      <c r="V488" s="79">
        <v>0</v>
      </c>
      <c r="W488" s="80">
        <v>0</v>
      </c>
      <c r="X488" s="79">
        <v>0</v>
      </c>
      <c r="Y488" s="80">
        <v>0</v>
      </c>
      <c r="Z488" s="79">
        <v>0</v>
      </c>
      <c r="AA488" s="80">
        <v>0</v>
      </c>
      <c r="AB488" s="79">
        <v>0</v>
      </c>
      <c r="AC488" s="80">
        <v>0</v>
      </c>
      <c r="AD488" s="37">
        <v>0</v>
      </c>
      <c r="AE488" s="80">
        <v>0</v>
      </c>
      <c r="AF488" s="79">
        <v>0</v>
      </c>
      <c r="AG488" s="80">
        <v>0</v>
      </c>
      <c r="AH488" s="79">
        <v>0</v>
      </c>
      <c r="AI488" s="80">
        <v>0</v>
      </c>
      <c r="AJ488" s="79">
        <v>0</v>
      </c>
      <c r="AK488" s="80">
        <v>0</v>
      </c>
      <c r="AL488" s="79">
        <v>0</v>
      </c>
      <c r="AM488" s="80">
        <v>0</v>
      </c>
      <c r="AN488" s="79">
        <v>0</v>
      </c>
      <c r="AO488" s="80">
        <v>0</v>
      </c>
      <c r="AP488" s="79">
        <v>0</v>
      </c>
      <c r="AQ488" s="80">
        <v>0</v>
      </c>
      <c r="AR488" s="79">
        <v>0</v>
      </c>
      <c r="AS488" s="80">
        <v>0</v>
      </c>
      <c r="AT488" s="79">
        <v>0</v>
      </c>
      <c r="AU488" s="80">
        <v>0</v>
      </c>
      <c r="AV488" s="79">
        <v>0</v>
      </c>
      <c r="AW488" s="80">
        <v>0</v>
      </c>
      <c r="AX488" s="79">
        <v>0</v>
      </c>
      <c r="AY488" s="80">
        <v>0</v>
      </c>
      <c r="AZ488" s="79">
        <v>0</v>
      </c>
      <c r="BA488" s="80">
        <v>0</v>
      </c>
      <c r="BB488" s="79">
        <v>0</v>
      </c>
      <c r="BC488" s="80">
        <v>0</v>
      </c>
      <c r="BD488" s="79">
        <v>0</v>
      </c>
      <c r="BE488" s="80">
        <v>0</v>
      </c>
      <c r="BF488" s="79">
        <v>0</v>
      </c>
      <c r="BG488" s="80">
        <v>0</v>
      </c>
      <c r="BH488" s="79">
        <v>0</v>
      </c>
      <c r="BI488" s="80">
        <v>0</v>
      </c>
      <c r="BJ488" s="79">
        <v>0</v>
      </c>
      <c r="BK488" s="80">
        <v>0</v>
      </c>
      <c r="BL488" s="79">
        <v>0</v>
      </c>
      <c r="BM488" s="80">
        <v>0</v>
      </c>
      <c r="BN488" s="79">
        <v>0</v>
      </c>
      <c r="BO488" s="80">
        <v>0</v>
      </c>
      <c r="BP488" s="79">
        <v>0</v>
      </c>
      <c r="BQ488" s="80">
        <v>0</v>
      </c>
      <c r="BR488" s="79">
        <v>0</v>
      </c>
      <c r="BS488" s="80">
        <v>0</v>
      </c>
      <c r="BT488" s="79">
        <v>0</v>
      </c>
      <c r="BU488" s="80">
        <v>0</v>
      </c>
      <c r="BV488" s="79">
        <v>0</v>
      </c>
      <c r="BW488" s="80">
        <v>0</v>
      </c>
      <c r="BX488" s="79">
        <v>0</v>
      </c>
      <c r="BY488" s="80">
        <v>0</v>
      </c>
      <c r="BZ488" s="79">
        <v>0</v>
      </c>
      <c r="CA488" s="80">
        <v>0</v>
      </c>
      <c r="CB488" s="79">
        <v>0</v>
      </c>
      <c r="CC488" s="80">
        <v>0</v>
      </c>
      <c r="CD488" s="79">
        <v>0</v>
      </c>
      <c r="CE488" s="80">
        <v>0</v>
      </c>
      <c r="CF488" s="79">
        <v>0</v>
      </c>
      <c r="CG488" s="80">
        <v>0</v>
      </c>
      <c r="CH488" s="79">
        <v>0</v>
      </c>
      <c r="CI488" s="80">
        <v>0</v>
      </c>
      <c r="CJ488" s="79">
        <v>0</v>
      </c>
      <c r="CK488" s="80">
        <v>0</v>
      </c>
      <c r="CL488" s="90">
        <v>0</v>
      </c>
      <c r="CM488" s="80">
        <v>0</v>
      </c>
      <c r="CN488" s="79">
        <v>0</v>
      </c>
      <c r="CO488" s="80">
        <v>0</v>
      </c>
    </row>
    <row r="489" spans="1:93" ht="12.75">
      <c r="A489" s="39"/>
      <c r="B489" s="2"/>
      <c r="C489" s="66" t="s">
        <v>148</v>
      </c>
      <c r="D489" s="79">
        <v>0</v>
      </c>
      <c r="E489" s="80">
        <v>0</v>
      </c>
      <c r="F489" s="79">
        <v>0</v>
      </c>
      <c r="G489" s="80">
        <v>0</v>
      </c>
      <c r="H489" s="79">
        <v>0</v>
      </c>
      <c r="I489" s="80">
        <v>0</v>
      </c>
      <c r="J489" s="79">
        <v>0</v>
      </c>
      <c r="K489" s="80">
        <v>0</v>
      </c>
      <c r="L489" s="79">
        <v>0</v>
      </c>
      <c r="M489" s="80">
        <v>0</v>
      </c>
      <c r="N489" s="79">
        <v>0</v>
      </c>
      <c r="O489" s="80">
        <v>0</v>
      </c>
      <c r="P489" s="79">
        <v>0</v>
      </c>
      <c r="Q489" s="80">
        <v>0</v>
      </c>
      <c r="R489" s="79">
        <v>0</v>
      </c>
      <c r="S489" s="80">
        <v>0</v>
      </c>
      <c r="T489" s="79">
        <v>0</v>
      </c>
      <c r="U489" s="80">
        <v>0</v>
      </c>
      <c r="V489" s="79">
        <v>0</v>
      </c>
      <c r="W489" s="80">
        <v>0</v>
      </c>
      <c r="X489" s="79">
        <v>0</v>
      </c>
      <c r="Y489" s="80">
        <v>0</v>
      </c>
      <c r="Z489" s="79">
        <v>0</v>
      </c>
      <c r="AA489" s="80">
        <v>0</v>
      </c>
      <c r="AB489" s="79">
        <v>0</v>
      </c>
      <c r="AC489" s="80">
        <v>0</v>
      </c>
      <c r="AD489" s="37">
        <v>0</v>
      </c>
      <c r="AE489" s="80">
        <v>0</v>
      </c>
      <c r="AF489" s="79">
        <v>0</v>
      </c>
      <c r="AG489" s="80">
        <v>0</v>
      </c>
      <c r="AH489" s="79">
        <v>0</v>
      </c>
      <c r="AI489" s="80">
        <v>0</v>
      </c>
      <c r="AJ489" s="79">
        <v>0</v>
      </c>
      <c r="AK489" s="80">
        <v>0</v>
      </c>
      <c r="AL489" s="79">
        <v>0</v>
      </c>
      <c r="AM489" s="80">
        <v>0</v>
      </c>
      <c r="AN489" s="79">
        <v>0</v>
      </c>
      <c r="AO489" s="80">
        <v>0</v>
      </c>
      <c r="AP489" s="79">
        <v>0</v>
      </c>
      <c r="AQ489" s="80">
        <v>0</v>
      </c>
      <c r="AR489" s="79">
        <v>0</v>
      </c>
      <c r="AS489" s="80">
        <v>0</v>
      </c>
      <c r="AT489" s="79">
        <v>0</v>
      </c>
      <c r="AU489" s="80">
        <v>0</v>
      </c>
      <c r="AV489" s="79">
        <v>0</v>
      </c>
      <c r="AW489" s="80">
        <v>0</v>
      </c>
      <c r="AX489" s="79">
        <v>0</v>
      </c>
      <c r="AY489" s="80">
        <v>0</v>
      </c>
      <c r="AZ489" s="79">
        <v>0</v>
      </c>
      <c r="BA489" s="80">
        <v>0</v>
      </c>
      <c r="BB489" s="79">
        <v>0</v>
      </c>
      <c r="BC489" s="80">
        <v>0</v>
      </c>
      <c r="BD489" s="79">
        <v>0</v>
      </c>
      <c r="BE489" s="80">
        <v>0</v>
      </c>
      <c r="BF489" s="79">
        <v>0</v>
      </c>
      <c r="BG489" s="80">
        <v>0</v>
      </c>
      <c r="BH489" s="79">
        <v>0</v>
      </c>
      <c r="BI489" s="80">
        <v>0</v>
      </c>
      <c r="BJ489" s="79">
        <v>0</v>
      </c>
      <c r="BK489" s="80">
        <v>0</v>
      </c>
      <c r="BL489" s="79">
        <v>0</v>
      </c>
      <c r="BM489" s="80">
        <v>0</v>
      </c>
      <c r="BN489" s="79">
        <v>0</v>
      </c>
      <c r="BO489" s="80">
        <v>0</v>
      </c>
      <c r="BP489" s="79">
        <v>0</v>
      </c>
      <c r="BQ489" s="80">
        <v>0</v>
      </c>
      <c r="BR489" s="79">
        <v>0</v>
      </c>
      <c r="BS489" s="80">
        <v>0</v>
      </c>
      <c r="BT489" s="79">
        <v>0</v>
      </c>
      <c r="BU489" s="80">
        <v>0</v>
      </c>
      <c r="BV489" s="79">
        <v>0</v>
      </c>
      <c r="BW489" s="80">
        <v>0</v>
      </c>
      <c r="BX489" s="79">
        <v>0</v>
      </c>
      <c r="BY489" s="80">
        <v>0</v>
      </c>
      <c r="BZ489" s="79">
        <v>0</v>
      </c>
      <c r="CA489" s="80">
        <v>0</v>
      </c>
      <c r="CB489" s="79">
        <v>0</v>
      </c>
      <c r="CC489" s="80">
        <v>0</v>
      </c>
      <c r="CD489" s="79">
        <v>0</v>
      </c>
      <c r="CE489" s="80">
        <v>0</v>
      </c>
      <c r="CF489" s="79">
        <v>0</v>
      </c>
      <c r="CG489" s="80">
        <v>0</v>
      </c>
      <c r="CH489" s="79">
        <v>0</v>
      </c>
      <c r="CI489" s="80">
        <v>0</v>
      </c>
      <c r="CJ489" s="79">
        <v>0</v>
      </c>
      <c r="CK489" s="80">
        <v>0</v>
      </c>
      <c r="CL489" s="90">
        <v>0</v>
      </c>
      <c r="CM489" s="80">
        <v>0</v>
      </c>
      <c r="CN489" s="79">
        <v>0</v>
      </c>
      <c r="CO489" s="80">
        <v>0</v>
      </c>
    </row>
    <row r="490" spans="1:93" ht="12.75">
      <c r="A490" s="38" t="s">
        <v>13</v>
      </c>
      <c r="B490" s="1" t="s">
        <v>156</v>
      </c>
      <c r="C490" s="65" t="s">
        <v>482</v>
      </c>
      <c r="D490" s="79">
        <v>0</v>
      </c>
      <c r="E490" s="80">
        <v>0</v>
      </c>
      <c r="F490" s="79">
        <v>0</v>
      </c>
      <c r="G490" s="80">
        <v>0</v>
      </c>
      <c r="H490" s="79">
        <v>0</v>
      </c>
      <c r="I490" s="98">
        <v>15</v>
      </c>
      <c r="J490" s="79">
        <v>0</v>
      </c>
      <c r="K490" s="80">
        <v>0</v>
      </c>
      <c r="L490" s="79">
        <v>0</v>
      </c>
      <c r="M490" s="80">
        <v>0</v>
      </c>
      <c r="N490" s="79">
        <v>0</v>
      </c>
      <c r="O490" s="80">
        <v>0</v>
      </c>
      <c r="P490" s="79">
        <v>0</v>
      </c>
      <c r="Q490" s="80">
        <v>30</v>
      </c>
      <c r="R490" s="79">
        <v>0</v>
      </c>
      <c r="S490" s="80">
        <v>0</v>
      </c>
      <c r="T490" s="79">
        <v>0</v>
      </c>
      <c r="U490" s="80">
        <v>0</v>
      </c>
      <c r="V490" s="79">
        <v>0</v>
      </c>
      <c r="W490" s="80">
        <v>0</v>
      </c>
      <c r="X490" s="79">
        <v>0</v>
      </c>
      <c r="Y490" s="80">
        <v>0</v>
      </c>
      <c r="Z490" s="79">
        <v>0</v>
      </c>
      <c r="AA490" s="80">
        <v>0</v>
      </c>
      <c r="AB490" s="79">
        <v>0</v>
      </c>
      <c r="AC490" s="80">
        <v>0</v>
      </c>
      <c r="AD490" s="37">
        <v>0</v>
      </c>
      <c r="AE490" s="80">
        <v>0</v>
      </c>
      <c r="AF490" s="79">
        <v>0</v>
      </c>
      <c r="AG490" s="80">
        <v>0</v>
      </c>
      <c r="AH490" s="79">
        <v>0</v>
      </c>
      <c r="AI490" s="80">
        <v>0</v>
      </c>
      <c r="AJ490" s="79">
        <v>0</v>
      </c>
      <c r="AK490" s="80">
        <v>0</v>
      </c>
      <c r="AL490" s="79">
        <v>0</v>
      </c>
      <c r="AM490" s="80">
        <v>0</v>
      </c>
      <c r="AN490" s="79">
        <v>0</v>
      </c>
      <c r="AO490" s="176">
        <v>2</v>
      </c>
      <c r="AP490" s="79">
        <v>0</v>
      </c>
      <c r="AQ490" s="80">
        <v>0</v>
      </c>
      <c r="AR490" s="79">
        <v>0</v>
      </c>
      <c r="AS490" s="80">
        <v>0</v>
      </c>
      <c r="AT490" s="79">
        <v>0</v>
      </c>
      <c r="AU490" s="80">
        <v>0</v>
      </c>
      <c r="AV490" s="79">
        <v>0</v>
      </c>
      <c r="AW490" s="176">
        <v>30</v>
      </c>
      <c r="AX490" s="79">
        <v>0</v>
      </c>
      <c r="AY490" s="80">
        <v>0</v>
      </c>
      <c r="AZ490" s="79">
        <v>0</v>
      </c>
      <c r="BA490" s="80">
        <v>0</v>
      </c>
      <c r="BB490" s="79">
        <v>0</v>
      </c>
      <c r="BC490" s="80">
        <v>6</v>
      </c>
      <c r="BD490" s="79">
        <v>0</v>
      </c>
      <c r="BE490" s="80">
        <v>0</v>
      </c>
      <c r="BF490" s="79">
        <v>0</v>
      </c>
      <c r="BG490" s="80">
        <v>0</v>
      </c>
      <c r="BH490" s="79">
        <v>0</v>
      </c>
      <c r="BI490" s="80">
        <v>0</v>
      </c>
      <c r="BJ490" s="79">
        <v>0</v>
      </c>
      <c r="BK490" s="80">
        <v>0</v>
      </c>
      <c r="BL490" s="79">
        <v>0</v>
      </c>
      <c r="BM490" s="80">
        <v>0</v>
      </c>
      <c r="BN490" s="79">
        <v>0</v>
      </c>
      <c r="BO490" s="80">
        <v>0</v>
      </c>
      <c r="BP490" s="79">
        <v>0</v>
      </c>
      <c r="BQ490" s="80">
        <v>0</v>
      </c>
      <c r="BR490" s="79">
        <v>0</v>
      </c>
      <c r="BS490" s="80">
        <v>0</v>
      </c>
      <c r="BT490" s="79">
        <v>0</v>
      </c>
      <c r="BU490" s="80">
        <v>0</v>
      </c>
      <c r="BV490" s="79">
        <v>0</v>
      </c>
      <c r="BW490" s="80">
        <v>0</v>
      </c>
      <c r="BX490" s="79">
        <v>0</v>
      </c>
      <c r="BY490" s="80">
        <v>0</v>
      </c>
      <c r="BZ490" s="79">
        <v>0</v>
      </c>
      <c r="CA490" s="80">
        <v>0</v>
      </c>
      <c r="CB490" s="79">
        <v>0</v>
      </c>
      <c r="CC490" s="80">
        <v>0</v>
      </c>
      <c r="CD490" s="79">
        <v>0</v>
      </c>
      <c r="CE490" s="80">
        <v>0</v>
      </c>
      <c r="CF490" s="79">
        <v>0</v>
      </c>
      <c r="CG490" s="80">
        <v>0</v>
      </c>
      <c r="CH490" s="79">
        <v>0</v>
      </c>
      <c r="CI490" s="80">
        <v>0</v>
      </c>
      <c r="CJ490" s="79">
        <v>0</v>
      </c>
      <c r="CK490" s="80">
        <v>0</v>
      </c>
      <c r="CL490" s="90">
        <v>0</v>
      </c>
      <c r="CM490" s="80">
        <v>0</v>
      </c>
      <c r="CN490" s="79">
        <v>0</v>
      </c>
      <c r="CO490" s="80">
        <v>0</v>
      </c>
    </row>
    <row r="491" spans="1:93" ht="12.75">
      <c r="A491" s="39"/>
      <c r="B491" s="2" t="s">
        <v>157</v>
      </c>
      <c r="C491" s="66" t="s">
        <v>148</v>
      </c>
      <c r="D491" s="79">
        <v>0</v>
      </c>
      <c r="E491" s="80">
        <v>0</v>
      </c>
      <c r="F491" s="79">
        <v>0</v>
      </c>
      <c r="G491" s="80">
        <v>0</v>
      </c>
      <c r="H491" s="79">
        <v>0</v>
      </c>
      <c r="I491" s="82">
        <v>0.951</v>
      </c>
      <c r="J491" s="79">
        <v>0</v>
      </c>
      <c r="K491" s="80">
        <v>0</v>
      </c>
      <c r="L491" s="79">
        <v>0</v>
      </c>
      <c r="M491" s="80">
        <v>0</v>
      </c>
      <c r="N491" s="79">
        <v>0</v>
      </c>
      <c r="O491" s="80">
        <v>0</v>
      </c>
      <c r="P491" s="79">
        <v>0</v>
      </c>
      <c r="Q491" s="176" t="s">
        <v>842</v>
      </c>
      <c r="R491" s="79">
        <v>0</v>
      </c>
      <c r="S491" s="80">
        <v>0</v>
      </c>
      <c r="T491" s="79">
        <v>0</v>
      </c>
      <c r="U491" s="80">
        <v>0</v>
      </c>
      <c r="V491" s="79">
        <v>0</v>
      </c>
      <c r="W491" s="80">
        <v>0</v>
      </c>
      <c r="X491" s="79">
        <v>0</v>
      </c>
      <c r="Y491" s="80">
        <v>0</v>
      </c>
      <c r="Z491" s="79">
        <v>0</v>
      </c>
      <c r="AA491" s="80">
        <v>0</v>
      </c>
      <c r="AB491" s="79">
        <v>0</v>
      </c>
      <c r="AC491" s="80">
        <v>0</v>
      </c>
      <c r="AD491" s="37">
        <v>0</v>
      </c>
      <c r="AE491" s="80">
        <v>0</v>
      </c>
      <c r="AF491" s="79">
        <v>0</v>
      </c>
      <c r="AG491" s="80">
        <v>0</v>
      </c>
      <c r="AH491" s="79">
        <v>0</v>
      </c>
      <c r="AI491" s="80">
        <v>0</v>
      </c>
      <c r="AJ491" s="79">
        <v>0</v>
      </c>
      <c r="AK491" s="80">
        <v>0</v>
      </c>
      <c r="AL491" s="79">
        <v>0</v>
      </c>
      <c r="AM491" s="80">
        <v>0</v>
      </c>
      <c r="AN491" s="79">
        <v>0</v>
      </c>
      <c r="AO491" s="82">
        <v>0.132</v>
      </c>
      <c r="AP491" s="79">
        <v>0</v>
      </c>
      <c r="AQ491" s="80">
        <v>0</v>
      </c>
      <c r="AR491" s="79">
        <v>0</v>
      </c>
      <c r="AS491" s="80">
        <v>0</v>
      </c>
      <c r="AT491" s="79">
        <v>0</v>
      </c>
      <c r="AU491" s="80">
        <v>0</v>
      </c>
      <c r="AV491" s="79">
        <v>0</v>
      </c>
      <c r="AW491" s="176">
        <v>1.648</v>
      </c>
      <c r="AX491" s="79">
        <v>0</v>
      </c>
      <c r="AY491" s="80">
        <v>0</v>
      </c>
      <c r="AZ491" s="79">
        <v>0</v>
      </c>
      <c r="BA491" s="80">
        <v>0</v>
      </c>
      <c r="BB491" s="79">
        <v>0</v>
      </c>
      <c r="BC491" s="82">
        <v>0.354</v>
      </c>
      <c r="BD491" s="79">
        <v>0</v>
      </c>
      <c r="BE491" s="80">
        <v>0</v>
      </c>
      <c r="BF491" s="79">
        <v>0</v>
      </c>
      <c r="BG491" s="80">
        <v>0</v>
      </c>
      <c r="BH491" s="79">
        <v>0</v>
      </c>
      <c r="BI491" s="80">
        <v>0</v>
      </c>
      <c r="BJ491" s="79">
        <v>0</v>
      </c>
      <c r="BK491" s="80">
        <v>0</v>
      </c>
      <c r="BL491" s="79">
        <v>0</v>
      </c>
      <c r="BM491" s="80">
        <v>0</v>
      </c>
      <c r="BN491" s="79">
        <v>0</v>
      </c>
      <c r="BO491" s="80">
        <v>0</v>
      </c>
      <c r="BP491" s="79">
        <v>0</v>
      </c>
      <c r="BQ491" s="80">
        <v>0</v>
      </c>
      <c r="BR491" s="79">
        <v>0</v>
      </c>
      <c r="BS491" s="80">
        <v>0</v>
      </c>
      <c r="BT491" s="79">
        <v>0</v>
      </c>
      <c r="BU491" s="80">
        <v>0</v>
      </c>
      <c r="BV491" s="79">
        <v>0</v>
      </c>
      <c r="BW491" s="80">
        <v>0</v>
      </c>
      <c r="BX491" s="79">
        <v>0</v>
      </c>
      <c r="BY491" s="80">
        <v>0</v>
      </c>
      <c r="BZ491" s="79">
        <v>0</v>
      </c>
      <c r="CA491" s="80">
        <v>0</v>
      </c>
      <c r="CB491" s="79">
        <v>0</v>
      </c>
      <c r="CC491" s="80">
        <v>0</v>
      </c>
      <c r="CD491" s="79">
        <v>0</v>
      </c>
      <c r="CE491" s="80">
        <v>0</v>
      </c>
      <c r="CF491" s="79">
        <v>0</v>
      </c>
      <c r="CG491" s="80">
        <v>0</v>
      </c>
      <c r="CH491" s="79">
        <v>0</v>
      </c>
      <c r="CI491" s="80">
        <v>0</v>
      </c>
      <c r="CJ491" s="79">
        <v>0</v>
      </c>
      <c r="CK491" s="80">
        <v>0</v>
      </c>
      <c r="CL491" s="90">
        <v>0</v>
      </c>
      <c r="CM491" s="80">
        <v>0</v>
      </c>
      <c r="CN491" s="79">
        <v>0</v>
      </c>
      <c r="CO491" s="80">
        <v>0</v>
      </c>
    </row>
    <row r="492" spans="1:93" ht="12.75">
      <c r="A492" s="38" t="s">
        <v>158</v>
      </c>
      <c r="B492" s="1" t="s">
        <v>206</v>
      </c>
      <c r="C492" s="65" t="s">
        <v>155</v>
      </c>
      <c r="D492" s="79">
        <v>0</v>
      </c>
      <c r="E492" s="80">
        <v>0</v>
      </c>
      <c r="F492" s="79">
        <v>0</v>
      </c>
      <c r="G492" s="80">
        <v>0</v>
      </c>
      <c r="H492" s="79">
        <v>0</v>
      </c>
      <c r="I492" s="80">
        <v>0</v>
      </c>
      <c r="J492" s="79">
        <v>0</v>
      </c>
      <c r="K492" s="80">
        <v>0</v>
      </c>
      <c r="L492" s="79">
        <v>0</v>
      </c>
      <c r="M492" s="80">
        <v>0</v>
      </c>
      <c r="N492" s="79">
        <v>0</v>
      </c>
      <c r="O492" s="80">
        <v>0</v>
      </c>
      <c r="P492" s="79">
        <v>0</v>
      </c>
      <c r="Q492" s="80">
        <v>0</v>
      </c>
      <c r="R492" s="79">
        <v>0</v>
      </c>
      <c r="S492" s="80">
        <v>0</v>
      </c>
      <c r="T492" s="79">
        <v>0</v>
      </c>
      <c r="U492" s="80">
        <v>0</v>
      </c>
      <c r="V492" s="79">
        <v>0</v>
      </c>
      <c r="W492" s="80">
        <v>0</v>
      </c>
      <c r="X492" s="79">
        <v>0</v>
      </c>
      <c r="Y492" s="80">
        <v>0</v>
      </c>
      <c r="Z492" s="79">
        <v>0</v>
      </c>
      <c r="AA492" s="80">
        <v>0</v>
      </c>
      <c r="AB492" s="79">
        <v>0</v>
      </c>
      <c r="AC492" s="80">
        <v>0</v>
      </c>
      <c r="AD492" s="37">
        <v>0</v>
      </c>
      <c r="AE492" s="80">
        <v>0</v>
      </c>
      <c r="AF492" s="79">
        <v>0</v>
      </c>
      <c r="AG492" s="80">
        <v>0</v>
      </c>
      <c r="AH492" s="79">
        <v>0</v>
      </c>
      <c r="AI492" s="80">
        <v>0</v>
      </c>
      <c r="AJ492" s="79">
        <v>0</v>
      </c>
      <c r="AK492" s="80">
        <v>0</v>
      </c>
      <c r="AL492" s="79">
        <v>0</v>
      </c>
      <c r="AM492" s="80">
        <v>0</v>
      </c>
      <c r="AN492" s="79">
        <v>0</v>
      </c>
      <c r="AO492" s="80">
        <v>0</v>
      </c>
      <c r="AP492" s="79">
        <v>0</v>
      </c>
      <c r="AQ492" s="80">
        <v>0</v>
      </c>
      <c r="AR492" s="79">
        <v>0</v>
      </c>
      <c r="AS492" s="80">
        <v>0</v>
      </c>
      <c r="AT492" s="79">
        <v>0</v>
      </c>
      <c r="AU492" s="80">
        <v>0</v>
      </c>
      <c r="AV492" s="79">
        <v>0</v>
      </c>
      <c r="AW492" s="80">
        <v>0</v>
      </c>
      <c r="AX492" s="79">
        <v>0</v>
      </c>
      <c r="AY492" s="80">
        <v>0</v>
      </c>
      <c r="AZ492" s="79">
        <v>0</v>
      </c>
      <c r="BA492" s="80">
        <v>0</v>
      </c>
      <c r="BB492" s="79">
        <v>0</v>
      </c>
      <c r="BC492" s="80">
        <v>0</v>
      </c>
      <c r="BD492" s="79">
        <v>0</v>
      </c>
      <c r="BE492" s="80">
        <v>0</v>
      </c>
      <c r="BF492" s="79">
        <v>0</v>
      </c>
      <c r="BG492" s="80">
        <v>0</v>
      </c>
      <c r="BH492" s="79">
        <v>0</v>
      </c>
      <c r="BI492" s="80">
        <v>0</v>
      </c>
      <c r="BJ492" s="79">
        <v>0</v>
      </c>
      <c r="BK492" s="80">
        <v>0</v>
      </c>
      <c r="BL492" s="79">
        <v>0</v>
      </c>
      <c r="BM492" s="80">
        <v>0</v>
      </c>
      <c r="BN492" s="79">
        <v>0</v>
      </c>
      <c r="BO492" s="80">
        <v>0</v>
      </c>
      <c r="BP492" s="79">
        <v>0</v>
      </c>
      <c r="BQ492" s="80">
        <v>0</v>
      </c>
      <c r="BR492" s="79">
        <v>0</v>
      </c>
      <c r="BS492" s="80">
        <v>0</v>
      </c>
      <c r="BT492" s="79">
        <v>0</v>
      </c>
      <c r="BU492" s="80">
        <v>0</v>
      </c>
      <c r="BV492" s="79">
        <v>0</v>
      </c>
      <c r="BW492" s="80">
        <v>0</v>
      </c>
      <c r="BX492" s="79">
        <v>0</v>
      </c>
      <c r="BY492" s="80">
        <v>0</v>
      </c>
      <c r="BZ492" s="79">
        <v>0</v>
      </c>
      <c r="CA492" s="80">
        <v>0</v>
      </c>
      <c r="CB492" s="79">
        <v>0</v>
      </c>
      <c r="CC492" s="80">
        <v>0</v>
      </c>
      <c r="CD492" s="79">
        <v>0</v>
      </c>
      <c r="CE492" s="80">
        <v>0</v>
      </c>
      <c r="CF492" s="79">
        <v>0</v>
      </c>
      <c r="CG492" s="80">
        <v>0</v>
      </c>
      <c r="CH492" s="79">
        <v>0</v>
      </c>
      <c r="CI492" s="80">
        <v>0</v>
      </c>
      <c r="CJ492" s="79">
        <v>0</v>
      </c>
      <c r="CK492" s="80">
        <v>0</v>
      </c>
      <c r="CL492" s="90">
        <v>0</v>
      </c>
      <c r="CM492" s="80">
        <v>0</v>
      </c>
      <c r="CN492" s="79">
        <v>0</v>
      </c>
      <c r="CO492" s="80">
        <v>0</v>
      </c>
    </row>
    <row r="493" spans="1:93" ht="12.75">
      <c r="A493" s="39"/>
      <c r="B493" s="2" t="s">
        <v>160</v>
      </c>
      <c r="C493" s="66" t="s">
        <v>148</v>
      </c>
      <c r="D493" s="79">
        <v>0</v>
      </c>
      <c r="E493" s="80">
        <v>0</v>
      </c>
      <c r="F493" s="79">
        <v>0</v>
      </c>
      <c r="G493" s="80">
        <v>0</v>
      </c>
      <c r="H493" s="79">
        <v>0</v>
      </c>
      <c r="I493" s="80">
        <v>0</v>
      </c>
      <c r="J493" s="79">
        <v>0</v>
      </c>
      <c r="K493" s="80">
        <v>0</v>
      </c>
      <c r="L493" s="79">
        <v>0</v>
      </c>
      <c r="M493" s="80">
        <v>0</v>
      </c>
      <c r="N493" s="79">
        <v>0</v>
      </c>
      <c r="O493" s="80">
        <v>0</v>
      </c>
      <c r="P493" s="79">
        <v>0</v>
      </c>
      <c r="Q493" s="80">
        <v>0</v>
      </c>
      <c r="R493" s="79">
        <v>0</v>
      </c>
      <c r="S493" s="80">
        <v>0</v>
      </c>
      <c r="T493" s="79">
        <v>0</v>
      </c>
      <c r="U493" s="80">
        <v>0</v>
      </c>
      <c r="V493" s="79">
        <v>0</v>
      </c>
      <c r="W493" s="80">
        <v>0</v>
      </c>
      <c r="X493" s="79">
        <v>0</v>
      </c>
      <c r="Y493" s="80">
        <v>0</v>
      </c>
      <c r="Z493" s="79">
        <v>0</v>
      </c>
      <c r="AA493" s="80">
        <v>0</v>
      </c>
      <c r="AB493" s="79">
        <v>0</v>
      </c>
      <c r="AC493" s="80">
        <v>0</v>
      </c>
      <c r="AD493" s="37">
        <v>0</v>
      </c>
      <c r="AE493" s="80">
        <v>0</v>
      </c>
      <c r="AF493" s="79">
        <v>0</v>
      </c>
      <c r="AG493" s="80">
        <v>0</v>
      </c>
      <c r="AH493" s="79">
        <v>0</v>
      </c>
      <c r="AI493" s="80">
        <v>0</v>
      </c>
      <c r="AJ493" s="79">
        <v>0</v>
      </c>
      <c r="AK493" s="80">
        <v>0</v>
      </c>
      <c r="AL493" s="79">
        <v>0</v>
      </c>
      <c r="AM493" s="80">
        <v>0</v>
      </c>
      <c r="AN493" s="79">
        <v>0</v>
      </c>
      <c r="AO493" s="80">
        <v>0</v>
      </c>
      <c r="AP493" s="79">
        <v>0</v>
      </c>
      <c r="AQ493" s="80">
        <v>0</v>
      </c>
      <c r="AR493" s="79">
        <v>0</v>
      </c>
      <c r="AS493" s="80">
        <v>0</v>
      </c>
      <c r="AT493" s="79">
        <v>0</v>
      </c>
      <c r="AU493" s="80">
        <v>0</v>
      </c>
      <c r="AV493" s="79">
        <v>0</v>
      </c>
      <c r="AW493" s="80">
        <v>0</v>
      </c>
      <c r="AX493" s="79">
        <v>0</v>
      </c>
      <c r="AY493" s="80">
        <v>0</v>
      </c>
      <c r="AZ493" s="79">
        <v>0</v>
      </c>
      <c r="BA493" s="80">
        <v>0</v>
      </c>
      <c r="BB493" s="79">
        <v>0</v>
      </c>
      <c r="BC493" s="80">
        <v>0</v>
      </c>
      <c r="BD493" s="79">
        <v>0</v>
      </c>
      <c r="BE493" s="80">
        <v>0</v>
      </c>
      <c r="BF493" s="79">
        <v>0</v>
      </c>
      <c r="BG493" s="80">
        <v>0</v>
      </c>
      <c r="BH493" s="79">
        <v>0</v>
      </c>
      <c r="BI493" s="80">
        <v>0</v>
      </c>
      <c r="BJ493" s="79">
        <v>0</v>
      </c>
      <c r="BK493" s="80">
        <v>0</v>
      </c>
      <c r="BL493" s="79">
        <v>0</v>
      </c>
      <c r="BM493" s="80">
        <v>0</v>
      </c>
      <c r="BN493" s="79">
        <v>0</v>
      </c>
      <c r="BO493" s="80">
        <v>0</v>
      </c>
      <c r="BP493" s="79">
        <v>0</v>
      </c>
      <c r="BQ493" s="80">
        <v>0</v>
      </c>
      <c r="BR493" s="79">
        <v>0</v>
      </c>
      <c r="BS493" s="80">
        <v>0</v>
      </c>
      <c r="BT493" s="79">
        <v>0</v>
      </c>
      <c r="BU493" s="80">
        <v>0</v>
      </c>
      <c r="BV493" s="79">
        <v>0</v>
      </c>
      <c r="BW493" s="80">
        <v>0</v>
      </c>
      <c r="BX493" s="79">
        <v>0</v>
      </c>
      <c r="BY493" s="80">
        <v>0</v>
      </c>
      <c r="BZ493" s="79">
        <v>0</v>
      </c>
      <c r="CA493" s="80">
        <v>0</v>
      </c>
      <c r="CB493" s="79">
        <v>0</v>
      </c>
      <c r="CC493" s="80">
        <v>0</v>
      </c>
      <c r="CD493" s="79">
        <v>0</v>
      </c>
      <c r="CE493" s="80">
        <v>0</v>
      </c>
      <c r="CF493" s="79">
        <v>0</v>
      </c>
      <c r="CG493" s="80">
        <v>0</v>
      </c>
      <c r="CH493" s="79">
        <v>0</v>
      </c>
      <c r="CI493" s="80">
        <v>0</v>
      </c>
      <c r="CJ493" s="79">
        <v>0</v>
      </c>
      <c r="CK493" s="80">
        <v>0</v>
      </c>
      <c r="CL493" s="90">
        <v>0</v>
      </c>
      <c r="CM493" s="80">
        <v>0</v>
      </c>
      <c r="CN493" s="79">
        <v>0</v>
      </c>
      <c r="CO493" s="80">
        <v>0</v>
      </c>
    </row>
    <row r="494" spans="1:93" ht="12.75">
      <c r="A494" s="38" t="s">
        <v>14</v>
      </c>
      <c r="B494" s="1" t="s">
        <v>161</v>
      </c>
      <c r="C494" s="65" t="s">
        <v>162</v>
      </c>
      <c r="D494" s="79">
        <v>0</v>
      </c>
      <c r="E494" s="80">
        <v>0</v>
      </c>
      <c r="F494" s="79">
        <v>0</v>
      </c>
      <c r="G494" s="80">
        <v>0</v>
      </c>
      <c r="H494" s="79">
        <v>0</v>
      </c>
      <c r="I494" s="80">
        <v>0</v>
      </c>
      <c r="J494" s="79">
        <v>0</v>
      </c>
      <c r="K494" s="80">
        <v>0</v>
      </c>
      <c r="L494" s="79">
        <v>0</v>
      </c>
      <c r="M494" s="80">
        <v>0</v>
      </c>
      <c r="N494" s="79">
        <v>0</v>
      </c>
      <c r="O494" s="80">
        <v>0</v>
      </c>
      <c r="P494" s="79">
        <v>0</v>
      </c>
      <c r="Q494" s="80">
        <v>0</v>
      </c>
      <c r="R494" s="79">
        <v>0</v>
      </c>
      <c r="S494" s="80">
        <v>0</v>
      </c>
      <c r="T494" s="79">
        <v>0</v>
      </c>
      <c r="U494" s="80">
        <v>0</v>
      </c>
      <c r="V494" s="79">
        <v>0</v>
      </c>
      <c r="W494" s="80">
        <v>0</v>
      </c>
      <c r="X494" s="79">
        <v>0</v>
      </c>
      <c r="Y494" s="80">
        <v>0</v>
      </c>
      <c r="Z494" s="79">
        <v>0</v>
      </c>
      <c r="AA494" s="80">
        <v>0</v>
      </c>
      <c r="AB494" s="79">
        <v>0</v>
      </c>
      <c r="AC494" s="80">
        <v>0</v>
      </c>
      <c r="AD494" s="37">
        <v>0</v>
      </c>
      <c r="AE494" s="80">
        <v>0</v>
      </c>
      <c r="AF494" s="79">
        <v>0</v>
      </c>
      <c r="AG494" s="80">
        <v>0</v>
      </c>
      <c r="AH494" s="79">
        <v>11</v>
      </c>
      <c r="AI494" s="80">
        <v>0</v>
      </c>
      <c r="AJ494" s="79">
        <v>0</v>
      </c>
      <c r="AK494" s="80">
        <v>0</v>
      </c>
      <c r="AL494" s="79">
        <v>0</v>
      </c>
      <c r="AM494" s="80">
        <v>0</v>
      </c>
      <c r="AN494" s="79">
        <v>0</v>
      </c>
      <c r="AO494" s="80">
        <v>0</v>
      </c>
      <c r="AP494" s="79">
        <v>0</v>
      </c>
      <c r="AQ494" s="80">
        <v>0</v>
      </c>
      <c r="AR494" s="79">
        <v>0</v>
      </c>
      <c r="AS494" s="80">
        <v>0</v>
      </c>
      <c r="AT494" s="79">
        <v>0</v>
      </c>
      <c r="AU494" s="80">
        <v>0</v>
      </c>
      <c r="AV494" s="79">
        <v>0</v>
      </c>
      <c r="AW494" s="80">
        <v>0</v>
      </c>
      <c r="AX494" s="79">
        <v>0</v>
      </c>
      <c r="AY494" s="80">
        <v>0</v>
      </c>
      <c r="AZ494" s="79">
        <v>0</v>
      </c>
      <c r="BA494" s="80">
        <v>0</v>
      </c>
      <c r="BB494" s="79">
        <v>0</v>
      </c>
      <c r="BC494" s="80">
        <v>0</v>
      </c>
      <c r="BD494" s="79">
        <v>0</v>
      </c>
      <c r="BE494" s="80">
        <v>0</v>
      </c>
      <c r="BF494" s="79">
        <v>0</v>
      </c>
      <c r="BG494" s="80">
        <v>0</v>
      </c>
      <c r="BH494" s="79">
        <v>0</v>
      </c>
      <c r="BI494" s="80">
        <v>0</v>
      </c>
      <c r="BJ494" s="79">
        <v>0</v>
      </c>
      <c r="BK494" s="80">
        <v>0</v>
      </c>
      <c r="BL494" s="79">
        <v>0</v>
      </c>
      <c r="BM494" s="80">
        <v>0</v>
      </c>
      <c r="BN494" s="79">
        <v>0</v>
      </c>
      <c r="BO494" s="80">
        <v>0</v>
      </c>
      <c r="BP494" s="79">
        <v>0</v>
      </c>
      <c r="BQ494" s="80">
        <v>0</v>
      </c>
      <c r="BR494" s="79">
        <v>0</v>
      </c>
      <c r="BS494" s="80">
        <v>0</v>
      </c>
      <c r="BT494" s="79">
        <v>0</v>
      </c>
      <c r="BU494" s="80">
        <v>0</v>
      </c>
      <c r="BV494" s="79">
        <v>0</v>
      </c>
      <c r="BW494" s="80">
        <v>0</v>
      </c>
      <c r="BX494" s="79">
        <v>0</v>
      </c>
      <c r="BY494" s="80">
        <v>0</v>
      </c>
      <c r="BZ494" s="79">
        <v>0</v>
      </c>
      <c r="CA494" s="80">
        <v>0</v>
      </c>
      <c r="CB494" s="79">
        <v>0</v>
      </c>
      <c r="CC494" s="80">
        <v>0</v>
      </c>
      <c r="CD494" s="79">
        <v>0</v>
      </c>
      <c r="CE494" s="80">
        <v>0</v>
      </c>
      <c r="CF494" s="79">
        <v>0</v>
      </c>
      <c r="CG494" s="80">
        <v>0</v>
      </c>
      <c r="CH494" s="79">
        <v>0</v>
      </c>
      <c r="CI494" s="80">
        <v>0</v>
      </c>
      <c r="CJ494" s="79">
        <v>0</v>
      </c>
      <c r="CK494" s="80">
        <v>0</v>
      </c>
      <c r="CL494" s="90">
        <v>0</v>
      </c>
      <c r="CM494" s="80">
        <v>0</v>
      </c>
      <c r="CN494" s="79">
        <v>0</v>
      </c>
      <c r="CO494" s="80">
        <v>0</v>
      </c>
    </row>
    <row r="495" spans="1:93" ht="12.75">
      <c r="A495" s="39"/>
      <c r="B495" s="2"/>
      <c r="C495" s="66" t="s">
        <v>148</v>
      </c>
      <c r="D495" s="79">
        <v>0</v>
      </c>
      <c r="E495" s="80">
        <v>0</v>
      </c>
      <c r="F495" s="79">
        <v>0</v>
      </c>
      <c r="G495" s="80">
        <v>0</v>
      </c>
      <c r="H495" s="79">
        <v>0</v>
      </c>
      <c r="I495" s="80">
        <v>0</v>
      </c>
      <c r="J495" s="79">
        <v>0</v>
      </c>
      <c r="K495" s="80">
        <v>0</v>
      </c>
      <c r="L495" s="79">
        <v>0</v>
      </c>
      <c r="M495" s="80">
        <v>0</v>
      </c>
      <c r="N495" s="79">
        <v>0</v>
      </c>
      <c r="O495" s="80">
        <v>0</v>
      </c>
      <c r="P495" s="79">
        <v>0</v>
      </c>
      <c r="Q495" s="80">
        <v>0</v>
      </c>
      <c r="R495" s="79">
        <v>0</v>
      </c>
      <c r="S495" s="80">
        <v>0</v>
      </c>
      <c r="T495" s="79">
        <v>0</v>
      </c>
      <c r="U495" s="80">
        <v>0</v>
      </c>
      <c r="V495" s="79">
        <v>0</v>
      </c>
      <c r="W495" s="80">
        <v>0</v>
      </c>
      <c r="X495" s="79">
        <v>0</v>
      </c>
      <c r="Y495" s="80">
        <v>0</v>
      </c>
      <c r="Z495" s="79">
        <v>0</v>
      </c>
      <c r="AA495" s="80">
        <v>0</v>
      </c>
      <c r="AB495" s="79">
        <v>0</v>
      </c>
      <c r="AC495" s="80">
        <v>0</v>
      </c>
      <c r="AD495" s="37">
        <v>0</v>
      </c>
      <c r="AE495" s="80">
        <v>0</v>
      </c>
      <c r="AF495" s="79">
        <v>0</v>
      </c>
      <c r="AG495" s="80">
        <v>0</v>
      </c>
      <c r="AH495" s="81">
        <v>36.96</v>
      </c>
      <c r="AI495" s="83">
        <v>0</v>
      </c>
      <c r="AJ495" s="79">
        <v>0</v>
      </c>
      <c r="AK495" s="80">
        <v>0</v>
      </c>
      <c r="AL495" s="79">
        <v>0</v>
      </c>
      <c r="AM495" s="80">
        <v>0</v>
      </c>
      <c r="AN495" s="79">
        <v>0</v>
      </c>
      <c r="AO495" s="80">
        <v>0</v>
      </c>
      <c r="AP495" s="79">
        <v>0</v>
      </c>
      <c r="AQ495" s="80">
        <v>0</v>
      </c>
      <c r="AR495" s="79">
        <v>0</v>
      </c>
      <c r="AS495" s="80">
        <v>0</v>
      </c>
      <c r="AT495" s="79">
        <v>0</v>
      </c>
      <c r="AU495" s="80">
        <v>0</v>
      </c>
      <c r="AV495" s="79">
        <v>0</v>
      </c>
      <c r="AW495" s="80">
        <v>0</v>
      </c>
      <c r="AX495" s="79">
        <v>0</v>
      </c>
      <c r="AY495" s="80">
        <v>0</v>
      </c>
      <c r="AZ495" s="79">
        <v>0</v>
      </c>
      <c r="BA495" s="80">
        <v>0</v>
      </c>
      <c r="BB495" s="79">
        <v>0</v>
      </c>
      <c r="BC495" s="80">
        <v>0</v>
      </c>
      <c r="BD495" s="79">
        <v>0</v>
      </c>
      <c r="BE495" s="80">
        <v>0</v>
      </c>
      <c r="BF495" s="79">
        <v>0</v>
      </c>
      <c r="BG495" s="80">
        <v>0</v>
      </c>
      <c r="BH495" s="79">
        <v>0</v>
      </c>
      <c r="BI495" s="80">
        <v>0</v>
      </c>
      <c r="BJ495" s="79">
        <v>0</v>
      </c>
      <c r="BK495" s="80">
        <v>0</v>
      </c>
      <c r="BL495" s="79">
        <v>0</v>
      </c>
      <c r="BM495" s="80">
        <v>0</v>
      </c>
      <c r="BN495" s="79">
        <v>0</v>
      </c>
      <c r="BO495" s="80">
        <v>0</v>
      </c>
      <c r="BP495" s="79">
        <v>0</v>
      </c>
      <c r="BQ495" s="80">
        <v>0</v>
      </c>
      <c r="BR495" s="79">
        <v>0</v>
      </c>
      <c r="BS495" s="80">
        <v>0</v>
      </c>
      <c r="BT495" s="79">
        <v>0</v>
      </c>
      <c r="BU495" s="80">
        <v>0</v>
      </c>
      <c r="BV495" s="79">
        <v>0</v>
      </c>
      <c r="BW495" s="80">
        <v>0</v>
      </c>
      <c r="BX495" s="79">
        <v>0</v>
      </c>
      <c r="BY495" s="80">
        <v>0</v>
      </c>
      <c r="BZ495" s="79">
        <v>0</v>
      </c>
      <c r="CA495" s="80">
        <v>0</v>
      </c>
      <c r="CB495" s="79">
        <v>0</v>
      </c>
      <c r="CC495" s="80">
        <v>0</v>
      </c>
      <c r="CD495" s="79">
        <v>0</v>
      </c>
      <c r="CE495" s="80">
        <v>0</v>
      </c>
      <c r="CF495" s="79">
        <v>0</v>
      </c>
      <c r="CG495" s="80">
        <v>0</v>
      </c>
      <c r="CH495" s="79">
        <v>0</v>
      </c>
      <c r="CI495" s="80">
        <v>0</v>
      </c>
      <c r="CJ495" s="79">
        <v>0</v>
      </c>
      <c r="CK495" s="80">
        <v>0</v>
      </c>
      <c r="CL495" s="90">
        <v>0</v>
      </c>
      <c r="CM495" s="80">
        <v>0</v>
      </c>
      <c r="CN495" s="79">
        <v>0</v>
      </c>
      <c r="CO495" s="80">
        <v>0</v>
      </c>
    </row>
    <row r="496" spans="1:93" ht="12.75">
      <c r="A496" s="38" t="s">
        <v>15</v>
      </c>
      <c r="B496" s="1" t="s">
        <v>163</v>
      </c>
      <c r="C496" s="65" t="s">
        <v>147</v>
      </c>
      <c r="D496" s="79">
        <v>0</v>
      </c>
      <c r="E496" s="80">
        <v>0</v>
      </c>
      <c r="F496" s="79">
        <v>0</v>
      </c>
      <c r="G496" s="80">
        <v>0</v>
      </c>
      <c r="H496" s="79">
        <v>0</v>
      </c>
      <c r="I496" s="80">
        <v>0</v>
      </c>
      <c r="J496" s="79">
        <v>0</v>
      </c>
      <c r="K496" s="80">
        <v>0</v>
      </c>
      <c r="L496" s="79">
        <v>0</v>
      </c>
      <c r="M496" s="80">
        <v>0</v>
      </c>
      <c r="N496" s="79">
        <v>0</v>
      </c>
      <c r="O496" s="80">
        <v>0</v>
      </c>
      <c r="P496" s="79">
        <v>0</v>
      </c>
      <c r="Q496" s="80">
        <v>0</v>
      </c>
      <c r="R496" s="79">
        <v>0</v>
      </c>
      <c r="S496" s="80">
        <v>0</v>
      </c>
      <c r="T496" s="79">
        <v>0</v>
      </c>
      <c r="U496" s="80">
        <v>0</v>
      </c>
      <c r="V496" s="79">
        <v>0</v>
      </c>
      <c r="W496" s="80">
        <v>0</v>
      </c>
      <c r="X496" s="79">
        <v>0</v>
      </c>
      <c r="Y496" s="80">
        <v>0</v>
      </c>
      <c r="Z496" s="79">
        <v>0</v>
      </c>
      <c r="AA496" s="80">
        <v>0</v>
      </c>
      <c r="AB496" s="79">
        <v>0</v>
      </c>
      <c r="AC496" s="80">
        <v>0</v>
      </c>
      <c r="AD496" s="37">
        <v>0</v>
      </c>
      <c r="AE496" s="80">
        <v>0</v>
      </c>
      <c r="AF496" s="79">
        <v>0</v>
      </c>
      <c r="AG496" s="80">
        <v>0</v>
      </c>
      <c r="AH496" s="79">
        <v>0</v>
      </c>
      <c r="AI496" s="80">
        <v>0</v>
      </c>
      <c r="AJ496" s="79">
        <v>0</v>
      </c>
      <c r="AK496" s="80">
        <v>0</v>
      </c>
      <c r="AL496" s="79">
        <v>0</v>
      </c>
      <c r="AM496" s="80">
        <v>0</v>
      </c>
      <c r="AN496" s="79">
        <v>0</v>
      </c>
      <c r="AO496" s="80">
        <v>0</v>
      </c>
      <c r="AP496" s="79">
        <v>0</v>
      </c>
      <c r="AQ496" s="80">
        <v>0</v>
      </c>
      <c r="AR496" s="79">
        <v>0</v>
      </c>
      <c r="AS496" s="80">
        <v>0</v>
      </c>
      <c r="AT496" s="79">
        <v>0</v>
      </c>
      <c r="AU496" s="80">
        <v>0</v>
      </c>
      <c r="AV496" s="79">
        <v>0</v>
      </c>
      <c r="AW496" s="80">
        <v>0</v>
      </c>
      <c r="AX496" s="79">
        <v>0</v>
      </c>
      <c r="AY496" s="80">
        <v>0</v>
      </c>
      <c r="AZ496" s="79">
        <v>0</v>
      </c>
      <c r="BA496" s="80">
        <v>10.7</v>
      </c>
      <c r="BB496" s="79">
        <v>0</v>
      </c>
      <c r="BC496" s="80">
        <v>0</v>
      </c>
      <c r="BD496" s="79">
        <v>0</v>
      </c>
      <c r="BE496" s="80">
        <v>0</v>
      </c>
      <c r="BF496" s="79">
        <v>0</v>
      </c>
      <c r="BG496" s="80">
        <v>0</v>
      </c>
      <c r="BH496" s="79">
        <v>0</v>
      </c>
      <c r="BI496" s="80">
        <v>0</v>
      </c>
      <c r="BJ496" s="79">
        <v>0</v>
      </c>
      <c r="BK496" s="80">
        <v>0</v>
      </c>
      <c r="BL496" s="79">
        <v>0</v>
      </c>
      <c r="BM496" s="80">
        <v>0</v>
      </c>
      <c r="BN496" s="79">
        <v>0</v>
      </c>
      <c r="BO496" s="80">
        <v>0</v>
      </c>
      <c r="BP496" s="79">
        <v>0</v>
      </c>
      <c r="BQ496" s="80">
        <v>20</v>
      </c>
      <c r="BR496" s="79">
        <v>0</v>
      </c>
      <c r="BS496" s="80">
        <v>0</v>
      </c>
      <c r="BT496" s="79">
        <v>0</v>
      </c>
      <c r="BU496" s="80">
        <v>0</v>
      </c>
      <c r="BV496" s="79">
        <v>0</v>
      </c>
      <c r="BW496" s="80">
        <v>0</v>
      </c>
      <c r="BX496" s="79">
        <v>0</v>
      </c>
      <c r="BY496" s="176">
        <v>60</v>
      </c>
      <c r="BZ496" s="79">
        <v>0</v>
      </c>
      <c r="CA496" s="80">
        <v>0</v>
      </c>
      <c r="CB496" s="79">
        <v>0</v>
      </c>
      <c r="CC496" s="80">
        <v>0</v>
      </c>
      <c r="CD496" s="79">
        <v>0</v>
      </c>
      <c r="CE496" s="80">
        <v>0</v>
      </c>
      <c r="CF496" s="79">
        <v>0</v>
      </c>
      <c r="CG496" s="80">
        <v>0</v>
      </c>
      <c r="CH496" s="79">
        <v>0</v>
      </c>
      <c r="CI496" s="80">
        <v>0</v>
      </c>
      <c r="CJ496" s="79">
        <v>0</v>
      </c>
      <c r="CK496" s="80">
        <v>0</v>
      </c>
      <c r="CL496" s="90">
        <v>0</v>
      </c>
      <c r="CM496" s="80">
        <v>0</v>
      </c>
      <c r="CN496" s="79">
        <v>0</v>
      </c>
      <c r="CO496" s="80">
        <v>0</v>
      </c>
    </row>
    <row r="497" spans="1:93" ht="12.75">
      <c r="A497" s="39"/>
      <c r="B497" s="2"/>
      <c r="C497" s="66" t="s">
        <v>148</v>
      </c>
      <c r="D497" s="79">
        <v>0</v>
      </c>
      <c r="E497" s="80">
        <v>0</v>
      </c>
      <c r="F497" s="79">
        <v>0</v>
      </c>
      <c r="G497" s="80">
        <v>0</v>
      </c>
      <c r="H497" s="79">
        <v>0</v>
      </c>
      <c r="I497" s="80">
        <v>0</v>
      </c>
      <c r="J497" s="79">
        <v>0</v>
      </c>
      <c r="K497" s="80">
        <v>0</v>
      </c>
      <c r="L497" s="79">
        <v>0</v>
      </c>
      <c r="M497" s="80">
        <v>0</v>
      </c>
      <c r="N497" s="79">
        <v>0</v>
      </c>
      <c r="O497" s="80">
        <v>0</v>
      </c>
      <c r="P497" s="79">
        <v>0</v>
      </c>
      <c r="Q497" s="80">
        <v>0</v>
      </c>
      <c r="R497" s="79">
        <v>0</v>
      </c>
      <c r="S497" s="80">
        <v>0</v>
      </c>
      <c r="T497" s="79">
        <v>0</v>
      </c>
      <c r="U497" s="80">
        <v>0</v>
      </c>
      <c r="V497" s="79">
        <v>0</v>
      </c>
      <c r="W497" s="80">
        <v>0</v>
      </c>
      <c r="X497" s="79">
        <v>0</v>
      </c>
      <c r="Y497" s="80">
        <v>0</v>
      </c>
      <c r="Z497" s="79">
        <v>0</v>
      </c>
      <c r="AA497" s="80">
        <v>0</v>
      </c>
      <c r="AB497" s="79">
        <v>0</v>
      </c>
      <c r="AC497" s="80">
        <v>0</v>
      </c>
      <c r="AD497" s="37">
        <v>0</v>
      </c>
      <c r="AE497" s="80">
        <v>0</v>
      </c>
      <c r="AF497" s="79">
        <v>0</v>
      </c>
      <c r="AG497" s="80">
        <v>0</v>
      </c>
      <c r="AH497" s="79">
        <v>0</v>
      </c>
      <c r="AI497" s="80">
        <v>0</v>
      </c>
      <c r="AJ497" s="79">
        <v>0</v>
      </c>
      <c r="AK497" s="80">
        <v>0</v>
      </c>
      <c r="AL497" s="79">
        <v>0</v>
      </c>
      <c r="AM497" s="80">
        <v>0</v>
      </c>
      <c r="AN497" s="79">
        <v>0</v>
      </c>
      <c r="AO497" s="80">
        <v>0</v>
      </c>
      <c r="AP497" s="79">
        <v>0</v>
      </c>
      <c r="AQ497" s="80">
        <v>0</v>
      </c>
      <c r="AR497" s="79">
        <v>0</v>
      </c>
      <c r="AS497" s="80">
        <v>0</v>
      </c>
      <c r="AT497" s="79">
        <v>0</v>
      </c>
      <c r="AU497" s="80">
        <v>0</v>
      </c>
      <c r="AV497" s="79">
        <v>0</v>
      </c>
      <c r="AW497" s="80">
        <v>0</v>
      </c>
      <c r="AX497" s="79">
        <v>0</v>
      </c>
      <c r="AY497" s="80">
        <v>0</v>
      </c>
      <c r="AZ497" s="79">
        <v>0</v>
      </c>
      <c r="BA497" s="80">
        <v>10.391</v>
      </c>
      <c r="BB497" s="79">
        <v>0</v>
      </c>
      <c r="BC497" s="80">
        <v>0</v>
      </c>
      <c r="BD497" s="79">
        <v>0</v>
      </c>
      <c r="BE497" s="80">
        <v>0</v>
      </c>
      <c r="BF497" s="79">
        <v>0</v>
      </c>
      <c r="BG497" s="80">
        <v>0</v>
      </c>
      <c r="BH497" s="79">
        <v>0</v>
      </c>
      <c r="BI497" s="80">
        <v>0</v>
      </c>
      <c r="BJ497" s="79">
        <v>0</v>
      </c>
      <c r="BK497" s="80">
        <v>0</v>
      </c>
      <c r="BL497" s="79">
        <v>0</v>
      </c>
      <c r="BM497" s="80">
        <v>0</v>
      </c>
      <c r="BN497" s="79">
        <v>0</v>
      </c>
      <c r="BO497" s="80">
        <v>0</v>
      </c>
      <c r="BP497" s="79">
        <v>0</v>
      </c>
      <c r="BQ497" s="82">
        <v>9.126</v>
      </c>
      <c r="BR497" s="79">
        <v>0</v>
      </c>
      <c r="BS497" s="80">
        <v>0</v>
      </c>
      <c r="BT497" s="79">
        <v>0</v>
      </c>
      <c r="BU497" s="80">
        <v>0</v>
      </c>
      <c r="BV497" s="79">
        <v>0</v>
      </c>
      <c r="BW497" s="80">
        <v>0</v>
      </c>
      <c r="BX497" s="79">
        <v>0</v>
      </c>
      <c r="BY497" s="176" t="s">
        <v>653</v>
      </c>
      <c r="BZ497" s="79">
        <v>0</v>
      </c>
      <c r="CA497" s="80">
        <v>0</v>
      </c>
      <c r="CB497" s="79">
        <v>0</v>
      </c>
      <c r="CC497" s="80">
        <v>0</v>
      </c>
      <c r="CD497" s="79">
        <v>0</v>
      </c>
      <c r="CE497" s="80">
        <v>0</v>
      </c>
      <c r="CF497" s="79">
        <v>0</v>
      </c>
      <c r="CG497" s="80">
        <v>0</v>
      </c>
      <c r="CH497" s="79">
        <v>0</v>
      </c>
      <c r="CI497" s="80">
        <v>0</v>
      </c>
      <c r="CJ497" s="79">
        <v>0</v>
      </c>
      <c r="CK497" s="80">
        <v>0</v>
      </c>
      <c r="CL497" s="90">
        <v>0</v>
      </c>
      <c r="CM497" s="80">
        <v>0</v>
      </c>
      <c r="CN497" s="79">
        <v>0</v>
      </c>
      <c r="CO497" s="80">
        <v>0</v>
      </c>
    </row>
    <row r="498" spans="1:93" ht="12.75">
      <c r="A498" s="38" t="s">
        <v>16</v>
      </c>
      <c r="B498" s="1" t="s">
        <v>164</v>
      </c>
      <c r="C498" s="65" t="s">
        <v>147</v>
      </c>
      <c r="D498" s="79">
        <v>0</v>
      </c>
      <c r="E498" s="83">
        <v>13.73</v>
      </c>
      <c r="F498" s="79">
        <v>0</v>
      </c>
      <c r="G498" s="82">
        <v>21.2</v>
      </c>
      <c r="H498" s="79">
        <v>0</v>
      </c>
      <c r="I498" s="80">
        <v>0</v>
      </c>
      <c r="J498" s="79">
        <v>0</v>
      </c>
      <c r="K498" s="80">
        <v>0</v>
      </c>
      <c r="L498" s="79">
        <v>0</v>
      </c>
      <c r="M498" s="82">
        <v>16.23</v>
      </c>
      <c r="N498" s="79">
        <v>0</v>
      </c>
      <c r="O498" s="82">
        <v>26.73</v>
      </c>
      <c r="P498" s="79">
        <v>0</v>
      </c>
      <c r="Q498" s="82">
        <v>25.7</v>
      </c>
      <c r="R498" s="79">
        <v>0</v>
      </c>
      <c r="S498" s="82">
        <v>13.73</v>
      </c>
      <c r="T498" s="79">
        <v>0</v>
      </c>
      <c r="U498" s="80">
        <v>0</v>
      </c>
      <c r="V498" s="79">
        <v>0</v>
      </c>
      <c r="W498" s="98">
        <v>13.73</v>
      </c>
      <c r="X498" s="79">
        <v>0</v>
      </c>
      <c r="Y498" s="98">
        <v>13.73</v>
      </c>
      <c r="Z498" s="79">
        <v>0</v>
      </c>
      <c r="AA498" s="98">
        <v>14.7</v>
      </c>
      <c r="AB498" s="79">
        <v>0</v>
      </c>
      <c r="AC498" s="98">
        <v>15.7</v>
      </c>
      <c r="AD498" s="86">
        <v>0</v>
      </c>
      <c r="AE498" s="98">
        <v>17.7</v>
      </c>
      <c r="AF498" s="79">
        <v>0</v>
      </c>
      <c r="AG498" s="80">
        <v>0</v>
      </c>
      <c r="AH498" s="79">
        <v>0</v>
      </c>
      <c r="AI498" s="98">
        <v>21.2</v>
      </c>
      <c r="AJ498" s="79">
        <v>0</v>
      </c>
      <c r="AK498" s="83">
        <v>14.2</v>
      </c>
      <c r="AL498" s="79">
        <v>0</v>
      </c>
      <c r="AM498" s="80">
        <v>0</v>
      </c>
      <c r="AN498" s="79">
        <v>0</v>
      </c>
      <c r="AO498" s="98">
        <v>9.5</v>
      </c>
      <c r="AP498" s="79">
        <v>0</v>
      </c>
      <c r="AQ498" s="80">
        <v>13.73</v>
      </c>
      <c r="AR498" s="79">
        <v>0</v>
      </c>
      <c r="AS498" s="82">
        <v>13.73</v>
      </c>
      <c r="AT498" s="79">
        <v>0</v>
      </c>
      <c r="AU498" s="98">
        <v>13.73</v>
      </c>
      <c r="AV498" s="79">
        <v>0</v>
      </c>
      <c r="AW498" s="176">
        <v>10.7</v>
      </c>
      <c r="AX498" s="79">
        <v>0</v>
      </c>
      <c r="AY498" s="98">
        <v>13.73</v>
      </c>
      <c r="AZ498" s="79">
        <v>0</v>
      </c>
      <c r="BA498" s="80">
        <v>0</v>
      </c>
      <c r="BB498" s="79">
        <v>0</v>
      </c>
      <c r="BC498" s="98">
        <v>13.73</v>
      </c>
      <c r="BD498" s="79">
        <v>0</v>
      </c>
      <c r="BE498" s="80">
        <v>0</v>
      </c>
      <c r="BF498" s="79">
        <v>0</v>
      </c>
      <c r="BG498" s="176">
        <v>0.3</v>
      </c>
      <c r="BH498" s="79">
        <v>0</v>
      </c>
      <c r="BI498" s="83">
        <v>13.73</v>
      </c>
      <c r="BJ498" s="79">
        <v>0</v>
      </c>
      <c r="BK498" s="98">
        <v>13.73</v>
      </c>
      <c r="BL498" s="79">
        <v>0</v>
      </c>
      <c r="BM498" s="98">
        <v>13.73</v>
      </c>
      <c r="BN498" s="79">
        <v>0</v>
      </c>
      <c r="BO498" s="98">
        <v>28.73</v>
      </c>
      <c r="BP498" s="79">
        <v>0</v>
      </c>
      <c r="BQ498" s="80">
        <v>0</v>
      </c>
      <c r="BR498" s="79">
        <v>0</v>
      </c>
      <c r="BS498" s="98">
        <v>13.73</v>
      </c>
      <c r="BT498" s="79">
        <v>0</v>
      </c>
      <c r="BU498" s="80">
        <v>0</v>
      </c>
      <c r="BV498" s="79">
        <v>0</v>
      </c>
      <c r="BW498" s="98">
        <v>13.73</v>
      </c>
      <c r="BX498" s="79">
        <v>0</v>
      </c>
      <c r="BY498" s="80">
        <v>0</v>
      </c>
      <c r="BZ498" s="79">
        <v>0</v>
      </c>
      <c r="CA498" s="98">
        <v>13.73</v>
      </c>
      <c r="CB498" s="79">
        <v>0</v>
      </c>
      <c r="CC498" s="80">
        <v>0</v>
      </c>
      <c r="CD498" s="79">
        <v>0</v>
      </c>
      <c r="CE498" s="98">
        <v>13.73</v>
      </c>
      <c r="CF498" s="79">
        <v>0</v>
      </c>
      <c r="CG498" s="98">
        <v>13.73</v>
      </c>
      <c r="CH498" s="79">
        <v>0</v>
      </c>
      <c r="CI498" s="98">
        <v>15.2</v>
      </c>
      <c r="CJ498" s="79">
        <v>0</v>
      </c>
      <c r="CK498" s="98">
        <v>13.73</v>
      </c>
      <c r="CL498" s="90">
        <v>3</v>
      </c>
      <c r="CM498" s="176">
        <v>13.73</v>
      </c>
      <c r="CN498" s="79">
        <v>0</v>
      </c>
      <c r="CO498" s="80">
        <v>0</v>
      </c>
    </row>
    <row r="499" spans="1:93" ht="12.75">
      <c r="A499" s="39"/>
      <c r="B499" s="2"/>
      <c r="C499" s="66" t="s">
        <v>148</v>
      </c>
      <c r="D499" s="79">
        <v>0</v>
      </c>
      <c r="E499" s="82">
        <v>1.392</v>
      </c>
      <c r="F499" s="79">
        <v>0</v>
      </c>
      <c r="G499" s="82">
        <v>3.745</v>
      </c>
      <c r="H499" s="79">
        <v>0</v>
      </c>
      <c r="I499" s="80">
        <v>0</v>
      </c>
      <c r="J499" s="79">
        <v>0</v>
      </c>
      <c r="K499" s="80">
        <v>0</v>
      </c>
      <c r="L499" s="79">
        <v>0</v>
      </c>
      <c r="M499" s="82">
        <v>1.659</v>
      </c>
      <c r="N499" s="79">
        <v>0</v>
      </c>
      <c r="O499" s="82">
        <v>2.838</v>
      </c>
      <c r="P499" s="79">
        <v>0</v>
      </c>
      <c r="Q499" s="82">
        <v>5.393</v>
      </c>
      <c r="R499" s="79">
        <v>0</v>
      </c>
      <c r="S499" s="82">
        <v>1.392</v>
      </c>
      <c r="T499" s="79">
        <v>0</v>
      </c>
      <c r="U499" s="80">
        <v>0</v>
      </c>
      <c r="V499" s="79">
        <v>0</v>
      </c>
      <c r="W499" s="82">
        <v>1.392</v>
      </c>
      <c r="X499" s="79">
        <v>0</v>
      </c>
      <c r="Y499" s="82">
        <v>1.392</v>
      </c>
      <c r="Z499" s="79">
        <v>0</v>
      </c>
      <c r="AA499" s="82">
        <v>1.499</v>
      </c>
      <c r="AB499" s="79">
        <v>0</v>
      </c>
      <c r="AC499" s="82">
        <v>3.335</v>
      </c>
      <c r="AD499" s="86">
        <v>0</v>
      </c>
      <c r="AE499" s="82">
        <v>1.82</v>
      </c>
      <c r="AF499" s="79">
        <v>0</v>
      </c>
      <c r="AG499" s="80">
        <v>0</v>
      </c>
      <c r="AH499" s="79">
        <v>0</v>
      </c>
      <c r="AI499" s="82">
        <v>8.156</v>
      </c>
      <c r="AJ499" s="79">
        <v>0</v>
      </c>
      <c r="AK499" s="82">
        <v>1.449</v>
      </c>
      <c r="AL499" s="79">
        <v>0</v>
      </c>
      <c r="AM499" s="80">
        <v>0</v>
      </c>
      <c r="AN499" s="79">
        <v>0</v>
      </c>
      <c r="AO499" s="82">
        <v>1.055</v>
      </c>
      <c r="AP499" s="79">
        <v>0</v>
      </c>
      <c r="AQ499" s="82">
        <v>1.392</v>
      </c>
      <c r="AR499" s="79">
        <v>0</v>
      </c>
      <c r="AS499" s="82">
        <v>1.392</v>
      </c>
      <c r="AT499" s="79">
        <v>0</v>
      </c>
      <c r="AU499" s="82">
        <v>1.392</v>
      </c>
      <c r="AV499" s="79">
        <v>0</v>
      </c>
      <c r="AW499" s="176">
        <v>10.393</v>
      </c>
      <c r="AX499" s="79">
        <v>0</v>
      </c>
      <c r="AY499" s="82">
        <v>1.392</v>
      </c>
      <c r="AZ499" s="79">
        <v>0</v>
      </c>
      <c r="BA499" s="80">
        <v>0</v>
      </c>
      <c r="BB499" s="79">
        <v>0</v>
      </c>
      <c r="BC499" s="82">
        <v>1.392</v>
      </c>
      <c r="BD499" s="79">
        <v>0</v>
      </c>
      <c r="BE499" s="80">
        <v>0</v>
      </c>
      <c r="BF499" s="79">
        <v>0</v>
      </c>
      <c r="BG499" s="176" t="s">
        <v>487</v>
      </c>
      <c r="BH499" s="79">
        <v>0</v>
      </c>
      <c r="BI499" s="82">
        <v>1.392</v>
      </c>
      <c r="BJ499" s="79">
        <v>0</v>
      </c>
      <c r="BK499" s="82">
        <v>1.392</v>
      </c>
      <c r="BL499" s="79">
        <v>0</v>
      </c>
      <c r="BM499" s="82">
        <v>1.392</v>
      </c>
      <c r="BN499" s="79">
        <v>0</v>
      </c>
      <c r="BO499" s="82">
        <v>6.212999999999999</v>
      </c>
      <c r="BP499" s="79">
        <v>0</v>
      </c>
      <c r="BQ499" s="80">
        <v>0</v>
      </c>
      <c r="BR499" s="79">
        <v>0</v>
      </c>
      <c r="BS499" s="82">
        <v>1.392</v>
      </c>
      <c r="BT499" s="79">
        <v>0</v>
      </c>
      <c r="BU499" s="80">
        <v>0</v>
      </c>
      <c r="BV499" s="79">
        <v>0</v>
      </c>
      <c r="BW499" s="82">
        <v>1.392</v>
      </c>
      <c r="BX499" s="79">
        <v>0</v>
      </c>
      <c r="BY499" s="80">
        <v>0</v>
      </c>
      <c r="BZ499" s="79">
        <v>0</v>
      </c>
      <c r="CA499" s="82">
        <v>1.392</v>
      </c>
      <c r="CB499" s="79">
        <v>0</v>
      </c>
      <c r="CC499" s="80">
        <v>0</v>
      </c>
      <c r="CD499" s="79">
        <v>0</v>
      </c>
      <c r="CE499" s="82">
        <v>1.392</v>
      </c>
      <c r="CF499" s="79">
        <v>0</v>
      </c>
      <c r="CG499" s="82">
        <v>1.392</v>
      </c>
      <c r="CH499" s="79">
        <v>0</v>
      </c>
      <c r="CI499" s="82">
        <v>2.849</v>
      </c>
      <c r="CJ499" s="79">
        <v>0</v>
      </c>
      <c r="CK499" s="82">
        <v>1.392</v>
      </c>
      <c r="CL499" s="91">
        <f>3*0.972</f>
        <v>2.916</v>
      </c>
      <c r="CM499" s="82">
        <v>1.392</v>
      </c>
      <c r="CN499" s="79">
        <v>0</v>
      </c>
      <c r="CO499" s="80">
        <v>0</v>
      </c>
    </row>
    <row r="500" spans="1:93" ht="12.75">
      <c r="A500" s="38" t="s">
        <v>17</v>
      </c>
      <c r="B500" s="1" t="s">
        <v>165</v>
      </c>
      <c r="C500" s="65" t="s">
        <v>162</v>
      </c>
      <c r="D500" s="79">
        <v>0</v>
      </c>
      <c r="E500" s="80">
        <v>11</v>
      </c>
      <c r="F500" s="79">
        <v>0</v>
      </c>
      <c r="G500" s="80">
        <v>8</v>
      </c>
      <c r="H500" s="79">
        <v>0</v>
      </c>
      <c r="I500" s="80">
        <v>6</v>
      </c>
      <c r="J500" s="79">
        <v>0</v>
      </c>
      <c r="K500" s="80">
        <v>0</v>
      </c>
      <c r="L500" s="79">
        <v>0</v>
      </c>
      <c r="M500" s="80">
        <v>27</v>
      </c>
      <c r="N500" s="79">
        <v>0</v>
      </c>
      <c r="O500" s="80">
        <v>13</v>
      </c>
      <c r="P500" s="79">
        <v>0</v>
      </c>
      <c r="Q500" s="80">
        <v>16</v>
      </c>
      <c r="R500" s="79">
        <v>0</v>
      </c>
      <c r="S500" s="80">
        <v>20</v>
      </c>
      <c r="T500" s="79">
        <v>0</v>
      </c>
      <c r="U500" s="80">
        <v>0</v>
      </c>
      <c r="V500" s="79">
        <v>0</v>
      </c>
      <c r="W500" s="98">
        <v>4</v>
      </c>
      <c r="X500" s="79">
        <v>0</v>
      </c>
      <c r="Y500" s="80">
        <v>22</v>
      </c>
      <c r="Z500" s="79">
        <v>0</v>
      </c>
      <c r="AA500" s="80">
        <v>6</v>
      </c>
      <c r="AB500" s="79">
        <v>0</v>
      </c>
      <c r="AC500" s="98">
        <v>11</v>
      </c>
      <c r="AD500" s="86">
        <v>0</v>
      </c>
      <c r="AE500" s="80">
        <v>11</v>
      </c>
      <c r="AF500" s="79">
        <v>0</v>
      </c>
      <c r="AG500" s="98">
        <v>19</v>
      </c>
      <c r="AH500" s="79">
        <v>0</v>
      </c>
      <c r="AI500" s="98">
        <v>8</v>
      </c>
      <c r="AJ500" s="79">
        <v>0</v>
      </c>
      <c r="AK500" s="83">
        <v>7.5</v>
      </c>
      <c r="AL500" s="79">
        <v>0</v>
      </c>
      <c r="AM500" s="80">
        <v>12</v>
      </c>
      <c r="AN500" s="79">
        <v>0</v>
      </c>
      <c r="AO500" s="80">
        <v>19</v>
      </c>
      <c r="AP500" s="79">
        <v>0</v>
      </c>
      <c r="AQ500" s="80">
        <v>7</v>
      </c>
      <c r="AR500" s="79">
        <v>0</v>
      </c>
      <c r="AS500" s="98">
        <v>4</v>
      </c>
      <c r="AT500" s="79">
        <v>0</v>
      </c>
      <c r="AU500" s="80">
        <v>5</v>
      </c>
      <c r="AV500" s="79">
        <v>0</v>
      </c>
      <c r="AW500" s="80">
        <v>5</v>
      </c>
      <c r="AX500" s="79">
        <v>0</v>
      </c>
      <c r="AY500" s="80">
        <v>4</v>
      </c>
      <c r="AZ500" s="79">
        <v>0</v>
      </c>
      <c r="BA500" s="80">
        <v>7</v>
      </c>
      <c r="BB500" s="79">
        <v>0</v>
      </c>
      <c r="BC500" s="80">
        <v>0</v>
      </c>
      <c r="BD500" s="79">
        <v>0</v>
      </c>
      <c r="BE500" s="80">
        <v>33</v>
      </c>
      <c r="BF500" s="79">
        <v>0</v>
      </c>
      <c r="BG500" s="80">
        <v>28</v>
      </c>
      <c r="BH500" s="79">
        <v>0</v>
      </c>
      <c r="BI500" s="80">
        <v>16</v>
      </c>
      <c r="BJ500" s="79">
        <v>0</v>
      </c>
      <c r="BK500" s="80">
        <v>25</v>
      </c>
      <c r="BL500" s="79">
        <v>0</v>
      </c>
      <c r="BM500" s="80">
        <v>11</v>
      </c>
      <c r="BN500" s="79">
        <v>0</v>
      </c>
      <c r="BO500" s="80">
        <v>15</v>
      </c>
      <c r="BP500" s="79">
        <v>0</v>
      </c>
      <c r="BQ500" s="80">
        <v>0</v>
      </c>
      <c r="BR500" s="79">
        <v>6</v>
      </c>
      <c r="BS500" s="176">
        <v>8</v>
      </c>
      <c r="BT500" s="79">
        <v>6</v>
      </c>
      <c r="BU500" s="80">
        <v>11</v>
      </c>
      <c r="BV500" s="79">
        <v>0</v>
      </c>
      <c r="BW500" s="80">
        <v>0</v>
      </c>
      <c r="BX500" s="79">
        <v>0</v>
      </c>
      <c r="BY500" s="80">
        <v>0</v>
      </c>
      <c r="BZ500" s="79">
        <v>0</v>
      </c>
      <c r="CA500" s="80">
        <v>6</v>
      </c>
      <c r="CB500" s="79">
        <v>0</v>
      </c>
      <c r="CC500" s="80">
        <v>3</v>
      </c>
      <c r="CD500" s="79">
        <v>0</v>
      </c>
      <c r="CE500" s="80">
        <v>0</v>
      </c>
      <c r="CF500" s="79">
        <v>0</v>
      </c>
      <c r="CG500" s="80">
        <v>9</v>
      </c>
      <c r="CH500" s="79">
        <v>0</v>
      </c>
      <c r="CI500" s="80">
        <v>11</v>
      </c>
      <c r="CJ500" s="79">
        <v>0</v>
      </c>
      <c r="CK500" s="80">
        <v>15</v>
      </c>
      <c r="CL500" s="90">
        <v>0</v>
      </c>
      <c r="CM500" s="80">
        <v>6</v>
      </c>
      <c r="CN500" s="79">
        <v>0</v>
      </c>
      <c r="CO500" s="80">
        <v>0</v>
      </c>
    </row>
    <row r="501" spans="1:93" ht="12.75">
      <c r="A501" s="39"/>
      <c r="B501" s="2"/>
      <c r="C501" s="66" t="s">
        <v>148</v>
      </c>
      <c r="D501" s="79">
        <v>0</v>
      </c>
      <c r="E501" s="82">
        <v>3.713</v>
      </c>
      <c r="F501" s="79">
        <v>0</v>
      </c>
      <c r="G501" s="82">
        <v>3.446</v>
      </c>
      <c r="H501" s="79">
        <v>0</v>
      </c>
      <c r="I501" s="82">
        <v>2.3970000000000002</v>
      </c>
      <c r="J501" s="79">
        <v>0</v>
      </c>
      <c r="K501" s="80">
        <v>0</v>
      </c>
      <c r="L501" s="79">
        <v>0</v>
      </c>
      <c r="M501" s="82">
        <v>8.879</v>
      </c>
      <c r="N501" s="79">
        <v>0</v>
      </c>
      <c r="O501" s="82">
        <v>4.961</v>
      </c>
      <c r="P501" s="79">
        <v>0</v>
      </c>
      <c r="Q501" s="82">
        <v>6.59</v>
      </c>
      <c r="R501" s="79">
        <v>0</v>
      </c>
      <c r="S501" s="82">
        <v>8.256</v>
      </c>
      <c r="T501" s="79">
        <v>0</v>
      </c>
      <c r="U501" s="80">
        <v>0</v>
      </c>
      <c r="V501" s="79">
        <v>0</v>
      </c>
      <c r="W501" s="82">
        <v>1.176</v>
      </c>
      <c r="X501" s="79">
        <v>0</v>
      </c>
      <c r="Y501" s="82">
        <v>9.354</v>
      </c>
      <c r="Z501" s="79">
        <v>0</v>
      </c>
      <c r="AA501" s="82">
        <v>1.764</v>
      </c>
      <c r="AB501" s="79">
        <v>0</v>
      </c>
      <c r="AC501" s="82">
        <v>4.27</v>
      </c>
      <c r="AD501" s="86">
        <v>0</v>
      </c>
      <c r="AE501" s="82">
        <v>4.064</v>
      </c>
      <c r="AF501" s="79">
        <v>0</v>
      </c>
      <c r="AG501" s="82">
        <v>7.579000000000001</v>
      </c>
      <c r="AH501" s="79">
        <v>0</v>
      </c>
      <c r="AI501" s="82">
        <v>2.08</v>
      </c>
      <c r="AJ501" s="79">
        <v>0</v>
      </c>
      <c r="AK501" s="82">
        <v>1.551</v>
      </c>
      <c r="AL501" s="79">
        <v>0</v>
      </c>
      <c r="AM501" s="82">
        <v>3.9739999999999998</v>
      </c>
      <c r="AN501" s="79">
        <v>0</v>
      </c>
      <c r="AO501" s="82">
        <v>8.704</v>
      </c>
      <c r="AP501" s="79">
        <v>0</v>
      </c>
      <c r="AQ501" s="82">
        <v>2.058</v>
      </c>
      <c r="AR501" s="79">
        <v>0</v>
      </c>
      <c r="AS501" s="82">
        <v>1.176</v>
      </c>
      <c r="AT501" s="79">
        <v>0</v>
      </c>
      <c r="AU501" s="82">
        <v>1.47</v>
      </c>
      <c r="AV501" s="79">
        <v>0</v>
      </c>
      <c r="AW501" s="82">
        <v>1.47</v>
      </c>
      <c r="AX501" s="79">
        <v>0</v>
      </c>
      <c r="AY501" s="82">
        <v>1.176</v>
      </c>
      <c r="AZ501" s="79">
        <v>0</v>
      </c>
      <c r="BA501" s="82">
        <v>2.284</v>
      </c>
      <c r="BB501" s="79">
        <v>0</v>
      </c>
      <c r="BC501" s="80">
        <v>0</v>
      </c>
      <c r="BD501" s="79">
        <v>0</v>
      </c>
      <c r="BE501" s="82">
        <v>11.629000000000001</v>
      </c>
      <c r="BF501" s="79">
        <v>0</v>
      </c>
      <c r="BG501" s="82">
        <v>8.901</v>
      </c>
      <c r="BH501" s="79">
        <v>0</v>
      </c>
      <c r="BI501" s="82">
        <v>5.902</v>
      </c>
      <c r="BJ501" s="79">
        <v>0</v>
      </c>
      <c r="BK501" s="176">
        <v>8.292000000000002</v>
      </c>
      <c r="BL501" s="79">
        <v>0</v>
      </c>
      <c r="BM501" s="82">
        <v>4.013</v>
      </c>
      <c r="BN501" s="79">
        <v>0</v>
      </c>
      <c r="BO501" s="82">
        <v>5.946</v>
      </c>
      <c r="BP501" s="79">
        <v>0</v>
      </c>
      <c r="BQ501" s="80">
        <v>0</v>
      </c>
      <c r="BR501" s="81">
        <v>3</v>
      </c>
      <c r="BS501" s="176">
        <v>2.862</v>
      </c>
      <c r="BT501" s="81">
        <v>3</v>
      </c>
      <c r="BU501" s="82">
        <v>4.222</v>
      </c>
      <c r="BV501" s="79">
        <v>0</v>
      </c>
      <c r="BW501" s="80">
        <v>0</v>
      </c>
      <c r="BX501" s="79">
        <v>0</v>
      </c>
      <c r="BY501" s="80">
        <v>0</v>
      </c>
      <c r="BZ501" s="79">
        <v>0</v>
      </c>
      <c r="CA501" s="82">
        <v>1.764</v>
      </c>
      <c r="CB501" s="79">
        <v>0</v>
      </c>
      <c r="CC501" s="82">
        <v>1.565</v>
      </c>
      <c r="CD501" s="79">
        <v>0</v>
      </c>
      <c r="CE501" s="80">
        <v>0</v>
      </c>
      <c r="CF501" s="79">
        <v>0</v>
      </c>
      <c r="CG501" s="82">
        <v>2.714</v>
      </c>
      <c r="CH501" s="79">
        <v>0</v>
      </c>
      <c r="CI501" s="82">
        <v>3.908</v>
      </c>
      <c r="CJ501" s="79">
        <v>0</v>
      </c>
      <c r="CK501" s="82">
        <v>5.7330000000000005</v>
      </c>
      <c r="CL501" s="90">
        <v>0</v>
      </c>
      <c r="CM501" s="176">
        <v>1.58</v>
      </c>
      <c r="CN501" s="79">
        <v>0</v>
      </c>
      <c r="CO501" s="80">
        <v>0</v>
      </c>
    </row>
    <row r="502" spans="1:93" ht="12.75">
      <c r="A502" s="38" t="s">
        <v>18</v>
      </c>
      <c r="B502" s="1" t="s">
        <v>167</v>
      </c>
      <c r="C502" s="65" t="s">
        <v>208</v>
      </c>
      <c r="D502" s="79">
        <v>0</v>
      </c>
      <c r="E502" s="80">
        <v>0</v>
      </c>
      <c r="F502" s="79">
        <v>2</v>
      </c>
      <c r="G502" s="80">
        <v>0</v>
      </c>
      <c r="H502" s="79">
        <v>2</v>
      </c>
      <c r="I502" s="80">
        <v>0</v>
      </c>
      <c r="J502" s="79">
        <v>0</v>
      </c>
      <c r="K502" s="176">
        <v>0.82</v>
      </c>
      <c r="L502" s="79">
        <v>0</v>
      </c>
      <c r="M502" s="80">
        <v>0</v>
      </c>
      <c r="N502" s="79">
        <v>0</v>
      </c>
      <c r="O502" s="80">
        <v>0</v>
      </c>
      <c r="P502" s="79">
        <v>0</v>
      </c>
      <c r="Q502" s="80">
        <v>0</v>
      </c>
      <c r="R502" s="79">
        <v>22</v>
      </c>
      <c r="S502" s="80">
        <v>1</v>
      </c>
      <c r="T502" s="79">
        <v>6</v>
      </c>
      <c r="U502" s="80">
        <v>0</v>
      </c>
      <c r="V502" s="79">
        <v>0</v>
      </c>
      <c r="W502" s="80">
        <v>0</v>
      </c>
      <c r="X502" s="79">
        <v>2</v>
      </c>
      <c r="Y502" s="80">
        <v>0</v>
      </c>
      <c r="Z502" s="79">
        <v>0</v>
      </c>
      <c r="AA502" s="80">
        <v>0</v>
      </c>
      <c r="AB502" s="79">
        <v>0</v>
      </c>
      <c r="AC502" s="80">
        <v>0</v>
      </c>
      <c r="AD502" s="86">
        <v>0</v>
      </c>
      <c r="AE502" s="80">
        <v>0</v>
      </c>
      <c r="AF502" s="79">
        <v>0</v>
      </c>
      <c r="AG502" s="80">
        <v>10</v>
      </c>
      <c r="AH502" s="79">
        <v>0</v>
      </c>
      <c r="AI502" s="80">
        <v>4</v>
      </c>
      <c r="AJ502" s="79">
        <v>0</v>
      </c>
      <c r="AK502" s="80">
        <v>0</v>
      </c>
      <c r="AL502" s="79">
        <v>0</v>
      </c>
      <c r="AM502" s="80">
        <v>16</v>
      </c>
      <c r="AN502" s="79">
        <v>1</v>
      </c>
      <c r="AO502" s="80" t="s">
        <v>984</v>
      </c>
      <c r="AP502" s="79">
        <v>0</v>
      </c>
      <c r="AQ502" s="176">
        <v>1</v>
      </c>
      <c r="AR502" s="79">
        <v>1</v>
      </c>
      <c r="AS502" s="80">
        <v>3</v>
      </c>
      <c r="AT502" s="79">
        <v>0</v>
      </c>
      <c r="AU502" s="80">
        <v>0</v>
      </c>
      <c r="AV502" s="79">
        <v>0</v>
      </c>
      <c r="AW502" s="80">
        <v>0</v>
      </c>
      <c r="AX502" s="79">
        <v>1</v>
      </c>
      <c r="AY502" s="80">
        <v>0</v>
      </c>
      <c r="AZ502" s="79">
        <v>0</v>
      </c>
      <c r="BA502" s="80">
        <v>20</v>
      </c>
      <c r="BB502" s="81" t="s">
        <v>413</v>
      </c>
      <c r="BC502" s="98">
        <v>37</v>
      </c>
      <c r="BD502" s="79">
        <v>2</v>
      </c>
      <c r="BE502" s="176">
        <v>4</v>
      </c>
      <c r="BF502" s="79">
        <f>6+1</f>
        <v>7</v>
      </c>
      <c r="BG502" s="80">
        <v>20</v>
      </c>
      <c r="BH502" s="79">
        <v>7</v>
      </c>
      <c r="BI502" s="80">
        <v>22</v>
      </c>
      <c r="BJ502" s="79">
        <v>42</v>
      </c>
      <c r="BK502" s="80" t="s">
        <v>1001</v>
      </c>
      <c r="BL502" s="79">
        <v>5</v>
      </c>
      <c r="BM502" s="80">
        <v>36</v>
      </c>
      <c r="BN502" s="79">
        <v>9</v>
      </c>
      <c r="BO502" s="80">
        <v>29</v>
      </c>
      <c r="BP502" s="79">
        <v>0</v>
      </c>
      <c r="BQ502" s="80">
        <v>24</v>
      </c>
      <c r="BR502" s="79">
        <v>6</v>
      </c>
      <c r="BS502" s="80">
        <v>6</v>
      </c>
      <c r="BT502" s="79">
        <v>4</v>
      </c>
      <c r="BU502" s="80">
        <v>1</v>
      </c>
      <c r="BV502" s="79">
        <v>24</v>
      </c>
      <c r="BW502" s="80">
        <v>102</v>
      </c>
      <c r="BX502" s="79">
        <v>4</v>
      </c>
      <c r="BY502" s="80">
        <v>23</v>
      </c>
      <c r="BZ502" s="79">
        <v>19</v>
      </c>
      <c r="CA502" s="80">
        <v>0</v>
      </c>
      <c r="CB502" s="79">
        <v>2</v>
      </c>
      <c r="CC502" s="80">
        <v>1</v>
      </c>
      <c r="CD502" s="79">
        <v>21</v>
      </c>
      <c r="CE502" s="80">
        <v>42</v>
      </c>
      <c r="CF502" s="79">
        <v>5</v>
      </c>
      <c r="CG502" s="80">
        <v>5</v>
      </c>
      <c r="CH502" s="79">
        <v>0</v>
      </c>
      <c r="CI502" s="80">
        <v>0</v>
      </c>
      <c r="CJ502" s="79">
        <v>16</v>
      </c>
      <c r="CK502" s="80">
        <v>0</v>
      </c>
      <c r="CL502" s="90">
        <v>7</v>
      </c>
      <c r="CM502" s="80">
        <v>0</v>
      </c>
      <c r="CN502" s="79">
        <v>2</v>
      </c>
      <c r="CO502" s="80">
        <v>3</v>
      </c>
    </row>
    <row r="503" spans="1:93" ht="12.75">
      <c r="A503" s="39"/>
      <c r="B503" s="2"/>
      <c r="C503" s="66" t="s">
        <v>148</v>
      </c>
      <c r="D503" s="79">
        <v>0</v>
      </c>
      <c r="E503" s="80">
        <v>0</v>
      </c>
      <c r="F503" s="81">
        <f>F502*3.36</f>
        <v>6.72</v>
      </c>
      <c r="G503" s="83">
        <v>0</v>
      </c>
      <c r="H503" s="81">
        <f>H502*3.36</f>
        <v>6.72</v>
      </c>
      <c r="I503" s="83">
        <v>0</v>
      </c>
      <c r="J503" s="79">
        <v>0</v>
      </c>
      <c r="K503" s="176">
        <v>0.526</v>
      </c>
      <c r="L503" s="79">
        <v>0</v>
      </c>
      <c r="M503" s="80">
        <v>0</v>
      </c>
      <c r="N503" s="79">
        <v>0</v>
      </c>
      <c r="O503" s="80">
        <v>0</v>
      </c>
      <c r="P503" s="79">
        <v>0</v>
      </c>
      <c r="Q503" s="80">
        <v>0</v>
      </c>
      <c r="R503" s="81">
        <f>4*6.72+18*3.36</f>
        <v>87.36</v>
      </c>
      <c r="S503" s="83">
        <v>0.835</v>
      </c>
      <c r="T503" s="81">
        <f>T502*3.36</f>
        <v>20.16</v>
      </c>
      <c r="U503" s="83">
        <v>0</v>
      </c>
      <c r="V503" s="79">
        <v>0</v>
      </c>
      <c r="W503" s="80">
        <v>0</v>
      </c>
      <c r="X503" s="81">
        <f>2*6.72</f>
        <v>13.44</v>
      </c>
      <c r="Y503" s="83">
        <v>0</v>
      </c>
      <c r="Z503" s="79">
        <v>0</v>
      </c>
      <c r="AA503" s="80">
        <v>0</v>
      </c>
      <c r="AB503" s="79">
        <v>0</v>
      </c>
      <c r="AC503" s="80">
        <v>0</v>
      </c>
      <c r="AD503" s="37">
        <v>0</v>
      </c>
      <c r="AE503" s="80">
        <v>0</v>
      </c>
      <c r="AF503" s="79">
        <v>0</v>
      </c>
      <c r="AG503" s="176">
        <v>8.109</v>
      </c>
      <c r="AH503" s="79">
        <v>0</v>
      </c>
      <c r="AI503" s="82">
        <v>0.734</v>
      </c>
      <c r="AJ503" s="79">
        <v>0</v>
      </c>
      <c r="AK503" s="80">
        <v>0</v>
      </c>
      <c r="AL503" s="79">
        <v>0</v>
      </c>
      <c r="AM503" s="82">
        <v>77.691</v>
      </c>
      <c r="AN503" s="81">
        <f>AN502*6.72</f>
        <v>6.72</v>
      </c>
      <c r="AO503" s="82">
        <v>1.105</v>
      </c>
      <c r="AP503" s="79">
        <v>0</v>
      </c>
      <c r="AQ503" s="176">
        <v>0.807</v>
      </c>
      <c r="AR503" s="81">
        <v>3.36</v>
      </c>
      <c r="AS503" s="82">
        <v>0.992</v>
      </c>
      <c r="AT503" s="79">
        <v>0</v>
      </c>
      <c r="AU503" s="80">
        <v>0</v>
      </c>
      <c r="AV503" s="79">
        <v>0</v>
      </c>
      <c r="AW503" s="80">
        <v>0</v>
      </c>
      <c r="AX503" s="81">
        <v>6.72</v>
      </c>
      <c r="AY503" s="83">
        <v>0</v>
      </c>
      <c r="AZ503" s="79">
        <v>0</v>
      </c>
      <c r="BA503" s="82">
        <v>3.653</v>
      </c>
      <c r="BB503" s="81">
        <f>15*3.36+5*0.645+20*0.81</f>
        <v>69.825</v>
      </c>
      <c r="BC503" s="82">
        <v>67.693</v>
      </c>
      <c r="BD503" s="81">
        <f>BD502*3.36</f>
        <v>6.72</v>
      </c>
      <c r="BE503" s="176">
        <v>13.294</v>
      </c>
      <c r="BF503" s="81">
        <f>6*3.36+6.72</f>
        <v>26.88</v>
      </c>
      <c r="BG503" s="82">
        <v>30.642000000000003</v>
      </c>
      <c r="BH503" s="81">
        <f>BH502*3.36</f>
        <v>23.52</v>
      </c>
      <c r="BI503" s="82">
        <v>26.385</v>
      </c>
      <c r="BJ503" s="81">
        <f>42*3.36</f>
        <v>141.12</v>
      </c>
      <c r="BK503" s="82">
        <v>64.644</v>
      </c>
      <c r="BL503" s="81">
        <f>BL502*3.36</f>
        <v>16.8</v>
      </c>
      <c r="BM503" s="82">
        <v>35.58</v>
      </c>
      <c r="BN503" s="81">
        <f>BN502*3.36</f>
        <v>30.24</v>
      </c>
      <c r="BO503" s="83">
        <v>45.516999999999996</v>
      </c>
      <c r="BP503" s="79">
        <v>0</v>
      </c>
      <c r="BQ503" s="82">
        <v>141.038</v>
      </c>
      <c r="BR503" s="81">
        <f>BR502*3.36</f>
        <v>20.16</v>
      </c>
      <c r="BS503" s="82">
        <v>17.527</v>
      </c>
      <c r="BT503" s="81">
        <v>26.88</v>
      </c>
      <c r="BU503" s="82">
        <v>0.425</v>
      </c>
      <c r="BV503" s="81">
        <v>94.64</v>
      </c>
      <c r="BW503" s="82">
        <v>34.811</v>
      </c>
      <c r="BX503" s="81">
        <f>BX502*3.36</f>
        <v>13.44</v>
      </c>
      <c r="BY503" s="82">
        <v>14.17</v>
      </c>
      <c r="BZ503" s="81">
        <f>BZ502*3.36</f>
        <v>63.839999999999996</v>
      </c>
      <c r="CA503" s="83">
        <v>0</v>
      </c>
      <c r="CB503" s="81">
        <f>CB502*3.36</f>
        <v>6.72</v>
      </c>
      <c r="CC503" s="82">
        <v>4.116</v>
      </c>
      <c r="CD503" s="81">
        <v>70.56</v>
      </c>
      <c r="CE503" s="82">
        <v>48.56099999999999</v>
      </c>
      <c r="CF503" s="81">
        <f>CF502*3.36</f>
        <v>16.8</v>
      </c>
      <c r="CG503" s="82">
        <v>22.137</v>
      </c>
      <c r="CH503" s="79">
        <v>0</v>
      </c>
      <c r="CI503" s="80">
        <v>0</v>
      </c>
      <c r="CJ503" s="81">
        <f>CJ502*3.36</f>
        <v>53.76</v>
      </c>
      <c r="CK503" s="83">
        <v>0</v>
      </c>
      <c r="CL503" s="91">
        <v>24.5</v>
      </c>
      <c r="CM503" s="83">
        <v>0</v>
      </c>
      <c r="CN503" s="95">
        <f>CN502*3.36</f>
        <v>6.72</v>
      </c>
      <c r="CO503" s="82">
        <v>2.658</v>
      </c>
    </row>
    <row r="504" spans="1:93" ht="25.5">
      <c r="A504" s="38" t="s">
        <v>19</v>
      </c>
      <c r="B504" s="1" t="s">
        <v>168</v>
      </c>
      <c r="C504" s="65" t="s">
        <v>162</v>
      </c>
      <c r="D504" s="79">
        <v>0</v>
      </c>
      <c r="E504" s="80">
        <v>1</v>
      </c>
      <c r="F504" s="79">
        <v>0</v>
      </c>
      <c r="G504" s="80">
        <v>0</v>
      </c>
      <c r="H504" s="79">
        <v>0</v>
      </c>
      <c r="I504" s="80">
        <v>2</v>
      </c>
      <c r="J504" s="84" t="s">
        <v>419</v>
      </c>
      <c r="K504" s="80">
        <v>0</v>
      </c>
      <c r="L504" s="84" t="s">
        <v>420</v>
      </c>
      <c r="M504" s="80">
        <v>0</v>
      </c>
      <c r="N504" s="79">
        <v>0</v>
      </c>
      <c r="O504" s="80">
        <v>0</v>
      </c>
      <c r="P504" s="79">
        <v>9</v>
      </c>
      <c r="Q504" s="80">
        <v>0</v>
      </c>
      <c r="R504" s="79" t="s">
        <v>421</v>
      </c>
      <c r="S504" s="80">
        <v>0</v>
      </c>
      <c r="T504" s="79" t="s">
        <v>422</v>
      </c>
      <c r="U504" s="80">
        <v>0</v>
      </c>
      <c r="V504" s="79">
        <v>0</v>
      </c>
      <c r="W504" s="80">
        <v>2</v>
      </c>
      <c r="X504" s="79" t="s">
        <v>421</v>
      </c>
      <c r="Y504" s="80">
        <v>0</v>
      </c>
      <c r="Z504" s="79">
        <v>0</v>
      </c>
      <c r="AA504" s="80">
        <v>0</v>
      </c>
      <c r="AB504" s="79" t="s">
        <v>423</v>
      </c>
      <c r="AC504" s="80">
        <v>2</v>
      </c>
      <c r="AD504" s="37">
        <v>0</v>
      </c>
      <c r="AE504" s="80">
        <v>0</v>
      </c>
      <c r="AF504" s="79">
        <v>0</v>
      </c>
      <c r="AG504" s="80">
        <v>0</v>
      </c>
      <c r="AH504" s="79">
        <v>0</v>
      </c>
      <c r="AI504" s="80">
        <v>0</v>
      </c>
      <c r="AJ504" s="79">
        <v>0</v>
      </c>
      <c r="AK504" s="80">
        <v>0</v>
      </c>
      <c r="AL504" s="79">
        <v>0</v>
      </c>
      <c r="AM504" s="80">
        <v>0</v>
      </c>
      <c r="AN504" s="79">
        <v>2</v>
      </c>
      <c r="AO504" s="80">
        <v>3</v>
      </c>
      <c r="AP504" s="79">
        <v>3</v>
      </c>
      <c r="AQ504" s="80">
        <v>0</v>
      </c>
      <c r="AR504" s="79">
        <v>1</v>
      </c>
      <c r="AS504" s="80">
        <v>2</v>
      </c>
      <c r="AT504" s="79">
        <v>0</v>
      </c>
      <c r="AU504" s="80">
        <v>0</v>
      </c>
      <c r="AV504" s="79">
        <v>0</v>
      </c>
      <c r="AW504" s="80">
        <v>0</v>
      </c>
      <c r="AX504" s="79">
        <v>0</v>
      </c>
      <c r="AY504" s="80">
        <v>0</v>
      </c>
      <c r="AZ504" s="79">
        <v>0</v>
      </c>
      <c r="BA504" s="80">
        <v>0</v>
      </c>
      <c r="BB504" s="79">
        <v>7</v>
      </c>
      <c r="BC504" s="80">
        <v>7</v>
      </c>
      <c r="BD504" s="79">
        <v>0</v>
      </c>
      <c r="BE504" s="80">
        <v>3</v>
      </c>
      <c r="BF504" s="79">
        <v>0</v>
      </c>
      <c r="BG504" s="80">
        <v>0</v>
      </c>
      <c r="BH504" s="79">
        <v>0</v>
      </c>
      <c r="BI504" s="80">
        <v>0</v>
      </c>
      <c r="BJ504" s="79">
        <v>0</v>
      </c>
      <c r="BK504" s="80">
        <v>6</v>
      </c>
      <c r="BL504" s="79">
        <v>0</v>
      </c>
      <c r="BM504" s="80">
        <v>2</v>
      </c>
      <c r="BN504" s="79">
        <v>0</v>
      </c>
      <c r="BO504" s="80">
        <v>2</v>
      </c>
      <c r="BP504" s="79">
        <v>0</v>
      </c>
      <c r="BQ504" s="80">
        <v>0</v>
      </c>
      <c r="BR504" s="79">
        <v>0</v>
      </c>
      <c r="BS504" s="80">
        <v>0</v>
      </c>
      <c r="BT504" s="79">
        <v>0</v>
      </c>
      <c r="BU504" s="80">
        <v>0</v>
      </c>
      <c r="BV504" s="79">
        <v>0</v>
      </c>
      <c r="BW504" s="80">
        <v>3</v>
      </c>
      <c r="BX504" s="79">
        <v>0</v>
      </c>
      <c r="BY504" s="80">
        <v>0</v>
      </c>
      <c r="BZ504" s="79">
        <v>0</v>
      </c>
      <c r="CA504" s="80">
        <v>0</v>
      </c>
      <c r="CB504" s="79">
        <v>0</v>
      </c>
      <c r="CC504" s="80">
        <v>0</v>
      </c>
      <c r="CD504" s="79">
        <v>1</v>
      </c>
      <c r="CE504" s="176">
        <v>2</v>
      </c>
      <c r="CF504" s="79" t="s">
        <v>422</v>
      </c>
      <c r="CG504" s="80">
        <v>3</v>
      </c>
      <c r="CH504" s="79" t="s">
        <v>422</v>
      </c>
      <c r="CI504" s="80">
        <v>0</v>
      </c>
      <c r="CJ504" s="79" t="s">
        <v>424</v>
      </c>
      <c r="CK504" s="80">
        <v>1</v>
      </c>
      <c r="CL504" s="90" t="s">
        <v>422</v>
      </c>
      <c r="CM504" s="80">
        <v>0</v>
      </c>
      <c r="CN504" s="79">
        <v>0</v>
      </c>
      <c r="CO504" s="80">
        <v>0</v>
      </c>
    </row>
    <row r="505" spans="1:93" ht="12.75">
      <c r="A505" s="39"/>
      <c r="B505" s="2"/>
      <c r="C505" s="66" t="s">
        <v>148</v>
      </c>
      <c r="D505" s="79">
        <v>0</v>
      </c>
      <c r="E505" s="82">
        <v>0.217</v>
      </c>
      <c r="F505" s="79">
        <v>0</v>
      </c>
      <c r="G505" s="80">
        <v>0</v>
      </c>
      <c r="H505" s="79">
        <v>0</v>
      </c>
      <c r="I505" s="82">
        <v>0.323</v>
      </c>
      <c r="J505" s="81">
        <v>20</v>
      </c>
      <c r="K505" s="83">
        <v>0</v>
      </c>
      <c r="L505" s="81">
        <v>35</v>
      </c>
      <c r="M505" s="83">
        <v>0</v>
      </c>
      <c r="N505" s="79">
        <v>0</v>
      </c>
      <c r="O505" s="80">
        <v>0</v>
      </c>
      <c r="P505" s="81">
        <v>90</v>
      </c>
      <c r="Q505" s="83">
        <v>0</v>
      </c>
      <c r="R505" s="81">
        <v>25</v>
      </c>
      <c r="S505" s="83">
        <v>0</v>
      </c>
      <c r="T505" s="81">
        <v>15</v>
      </c>
      <c r="U505" s="83">
        <v>0</v>
      </c>
      <c r="V505" s="79">
        <v>0</v>
      </c>
      <c r="W505" s="82">
        <v>15.626</v>
      </c>
      <c r="X505" s="81">
        <v>25</v>
      </c>
      <c r="Y505" s="83">
        <v>0</v>
      </c>
      <c r="Z505" s="79">
        <v>0</v>
      </c>
      <c r="AA505" s="80">
        <v>0</v>
      </c>
      <c r="AB505" s="81">
        <v>10</v>
      </c>
      <c r="AC505" s="82">
        <v>0.868</v>
      </c>
      <c r="AD505" s="37">
        <v>0</v>
      </c>
      <c r="AE505" s="80">
        <v>0</v>
      </c>
      <c r="AF505" s="79">
        <v>0</v>
      </c>
      <c r="AG505" s="80">
        <v>0</v>
      </c>
      <c r="AH505" s="79">
        <v>0</v>
      </c>
      <c r="AI505" s="80">
        <v>0</v>
      </c>
      <c r="AJ505" s="79">
        <v>0</v>
      </c>
      <c r="AK505" s="80">
        <v>0</v>
      </c>
      <c r="AL505" s="79">
        <v>0</v>
      </c>
      <c r="AM505" s="80">
        <v>0</v>
      </c>
      <c r="AN505" s="81">
        <v>50</v>
      </c>
      <c r="AO505" s="82">
        <v>30.96</v>
      </c>
      <c r="AP505" s="81">
        <v>10.08</v>
      </c>
      <c r="AQ505" s="83">
        <v>0</v>
      </c>
      <c r="AR505" s="81">
        <v>25</v>
      </c>
      <c r="AS505" s="82">
        <v>0.323</v>
      </c>
      <c r="AT505" s="79">
        <v>0</v>
      </c>
      <c r="AU505" s="80">
        <v>0</v>
      </c>
      <c r="AV505" s="79">
        <v>0</v>
      </c>
      <c r="AW505" s="80">
        <v>0</v>
      </c>
      <c r="AX505" s="79">
        <v>0</v>
      </c>
      <c r="AY505" s="80">
        <v>0</v>
      </c>
      <c r="AZ505" s="79">
        <v>0</v>
      </c>
      <c r="BA505" s="80">
        <v>0</v>
      </c>
      <c r="BB505" s="81">
        <v>94.5</v>
      </c>
      <c r="BC505" s="82">
        <v>3.1020000000000003</v>
      </c>
      <c r="BD505" s="79">
        <v>0</v>
      </c>
      <c r="BE505" s="82">
        <v>1.712</v>
      </c>
      <c r="BF505" s="79">
        <v>0</v>
      </c>
      <c r="BG505" s="80">
        <v>0</v>
      </c>
      <c r="BH505" s="79">
        <v>0</v>
      </c>
      <c r="BI505" s="80">
        <v>0</v>
      </c>
      <c r="BJ505" s="79">
        <v>0</v>
      </c>
      <c r="BK505" s="82">
        <v>1.399</v>
      </c>
      <c r="BL505" s="79">
        <v>0</v>
      </c>
      <c r="BM505" s="82">
        <v>1.177</v>
      </c>
      <c r="BN505" s="79">
        <v>0</v>
      </c>
      <c r="BO505" s="82">
        <v>4.323</v>
      </c>
      <c r="BP505" s="79">
        <v>0</v>
      </c>
      <c r="BQ505" s="80">
        <v>0</v>
      </c>
      <c r="BR505" s="79">
        <v>0</v>
      </c>
      <c r="BS505" s="80">
        <v>0</v>
      </c>
      <c r="BT505" s="79">
        <v>0</v>
      </c>
      <c r="BU505" s="80">
        <v>0</v>
      </c>
      <c r="BV505" s="79">
        <v>0</v>
      </c>
      <c r="BW505" s="82">
        <v>8.987</v>
      </c>
      <c r="BX505" s="79">
        <v>0</v>
      </c>
      <c r="BY505" s="80">
        <v>0</v>
      </c>
      <c r="BZ505" s="79">
        <v>0</v>
      </c>
      <c r="CA505" s="80">
        <v>0</v>
      </c>
      <c r="CB505" s="79">
        <v>0</v>
      </c>
      <c r="CC505" s="80">
        <v>0</v>
      </c>
      <c r="CD505" s="81">
        <v>20</v>
      </c>
      <c r="CE505" s="176">
        <v>0.425</v>
      </c>
      <c r="CF505" s="81">
        <v>15</v>
      </c>
      <c r="CG505" s="82">
        <v>0.8109999999999999</v>
      </c>
      <c r="CH505" s="81">
        <v>15</v>
      </c>
      <c r="CI505" s="83">
        <v>0</v>
      </c>
      <c r="CJ505" s="81">
        <v>19.5</v>
      </c>
      <c r="CK505" s="82">
        <v>0.762</v>
      </c>
      <c r="CL505" s="91">
        <v>15</v>
      </c>
      <c r="CM505" s="83">
        <v>0</v>
      </c>
      <c r="CN505" s="79">
        <v>0</v>
      </c>
      <c r="CO505" s="80">
        <v>0</v>
      </c>
    </row>
    <row r="506" spans="1:93" ht="12.75">
      <c r="A506" s="38" t="s">
        <v>20</v>
      </c>
      <c r="B506" s="1" t="s">
        <v>169</v>
      </c>
      <c r="C506" s="65" t="s">
        <v>162</v>
      </c>
      <c r="D506" s="79">
        <v>0</v>
      </c>
      <c r="E506" s="80">
        <v>0</v>
      </c>
      <c r="F506" s="79">
        <v>1</v>
      </c>
      <c r="G506" s="80">
        <v>0</v>
      </c>
      <c r="H506" s="79">
        <v>0</v>
      </c>
      <c r="I506" s="80">
        <v>0</v>
      </c>
      <c r="J506" s="79">
        <v>0</v>
      </c>
      <c r="K506" s="80">
        <v>0</v>
      </c>
      <c r="L506" s="79">
        <v>0</v>
      </c>
      <c r="M506" s="80">
        <v>0</v>
      </c>
      <c r="N506" s="79">
        <v>0</v>
      </c>
      <c r="O506" s="80">
        <v>0</v>
      </c>
      <c r="P506" s="79">
        <v>0</v>
      </c>
      <c r="Q506" s="80">
        <v>0</v>
      </c>
      <c r="R506" s="79">
        <v>0</v>
      </c>
      <c r="S506" s="80">
        <v>0</v>
      </c>
      <c r="T506" s="79">
        <v>0</v>
      </c>
      <c r="U506" s="80">
        <v>0</v>
      </c>
      <c r="V506" s="79">
        <v>0</v>
      </c>
      <c r="W506" s="80">
        <v>0</v>
      </c>
      <c r="X506" s="79">
        <v>0</v>
      </c>
      <c r="Y506" s="80">
        <v>0</v>
      </c>
      <c r="Z506" s="79">
        <v>0</v>
      </c>
      <c r="AA506" s="80">
        <v>0</v>
      </c>
      <c r="AB506" s="79">
        <v>0</v>
      </c>
      <c r="AC506" s="80">
        <v>0</v>
      </c>
      <c r="AD506" s="37">
        <v>0</v>
      </c>
      <c r="AE506" s="80">
        <v>0</v>
      </c>
      <c r="AF506" s="79">
        <v>0</v>
      </c>
      <c r="AG506" s="80">
        <v>0</v>
      </c>
      <c r="AH506" s="79">
        <v>0</v>
      </c>
      <c r="AI506" s="80">
        <v>0</v>
      </c>
      <c r="AJ506" s="79">
        <v>0</v>
      </c>
      <c r="AK506" s="80">
        <v>0</v>
      </c>
      <c r="AL506" s="79">
        <v>0</v>
      </c>
      <c r="AM506" s="80">
        <v>0</v>
      </c>
      <c r="AN506" s="79">
        <v>2</v>
      </c>
      <c r="AO506" s="80">
        <v>0</v>
      </c>
      <c r="AP506" s="79">
        <v>1</v>
      </c>
      <c r="AQ506" s="80">
        <v>0</v>
      </c>
      <c r="AR506" s="79">
        <v>0</v>
      </c>
      <c r="AS506" s="80">
        <v>0</v>
      </c>
      <c r="AT506" s="79">
        <v>0</v>
      </c>
      <c r="AU506" s="80">
        <v>0</v>
      </c>
      <c r="AV506" s="79">
        <v>0</v>
      </c>
      <c r="AW506" s="80">
        <v>0</v>
      </c>
      <c r="AX506" s="79">
        <v>0</v>
      </c>
      <c r="AY506" s="80">
        <v>0</v>
      </c>
      <c r="AZ506" s="79">
        <v>0</v>
      </c>
      <c r="BA506" s="80">
        <v>0</v>
      </c>
      <c r="BB506" s="79">
        <v>2</v>
      </c>
      <c r="BC506" s="80">
        <v>1</v>
      </c>
      <c r="BD506" s="79">
        <v>2</v>
      </c>
      <c r="BE506" s="80">
        <v>0</v>
      </c>
      <c r="BF506" s="79">
        <v>2</v>
      </c>
      <c r="BG506" s="80">
        <v>2</v>
      </c>
      <c r="BH506" s="79">
        <v>3</v>
      </c>
      <c r="BI506" s="80">
        <v>3</v>
      </c>
      <c r="BJ506" s="79">
        <v>2</v>
      </c>
      <c r="BK506" s="80">
        <v>2</v>
      </c>
      <c r="BL506" s="79">
        <v>2</v>
      </c>
      <c r="BM506" s="80">
        <v>2</v>
      </c>
      <c r="BN506" s="79">
        <v>2</v>
      </c>
      <c r="BO506" s="80">
        <v>1</v>
      </c>
      <c r="BP506" s="79">
        <v>0</v>
      </c>
      <c r="BQ506" s="80">
        <v>0</v>
      </c>
      <c r="BR506" s="79">
        <v>0</v>
      </c>
      <c r="BS506" s="80">
        <v>0</v>
      </c>
      <c r="BT506" s="79">
        <v>2</v>
      </c>
      <c r="BU506" s="80">
        <v>0</v>
      </c>
      <c r="BV506" s="79">
        <v>4</v>
      </c>
      <c r="BW506" s="80">
        <v>4</v>
      </c>
      <c r="BX506" s="79">
        <v>1</v>
      </c>
      <c r="BY506" s="80">
        <v>1</v>
      </c>
      <c r="BZ506" s="79">
        <v>0</v>
      </c>
      <c r="CA506" s="80">
        <v>0</v>
      </c>
      <c r="CB506" s="79">
        <v>0</v>
      </c>
      <c r="CC506" s="80">
        <v>0</v>
      </c>
      <c r="CD506" s="79">
        <v>1</v>
      </c>
      <c r="CE506" s="80">
        <v>0</v>
      </c>
      <c r="CF506" s="79">
        <v>0</v>
      </c>
      <c r="CG506" s="80">
        <v>0</v>
      </c>
      <c r="CH506" s="79">
        <v>0</v>
      </c>
      <c r="CI506" s="80">
        <v>0</v>
      </c>
      <c r="CJ506" s="81" t="s">
        <v>27</v>
      </c>
      <c r="CK506" s="80">
        <v>1</v>
      </c>
      <c r="CL506" s="90">
        <v>0</v>
      </c>
      <c r="CM506" s="80">
        <v>0</v>
      </c>
      <c r="CN506" s="79">
        <v>0</v>
      </c>
      <c r="CO506" s="80">
        <v>0</v>
      </c>
    </row>
    <row r="507" spans="1:93" ht="12.75">
      <c r="A507" s="39"/>
      <c r="B507" s="2"/>
      <c r="C507" s="66" t="s">
        <v>148</v>
      </c>
      <c r="D507" s="79">
        <v>0</v>
      </c>
      <c r="E507" s="80">
        <v>0</v>
      </c>
      <c r="F507" s="81">
        <v>125</v>
      </c>
      <c r="G507" s="83">
        <v>0</v>
      </c>
      <c r="H507" s="79">
        <v>0</v>
      </c>
      <c r="I507" s="80">
        <v>0</v>
      </c>
      <c r="J507" s="79">
        <v>0</v>
      </c>
      <c r="K507" s="80">
        <v>0</v>
      </c>
      <c r="L507" s="79">
        <v>0</v>
      </c>
      <c r="M507" s="80">
        <v>0</v>
      </c>
      <c r="N507" s="79">
        <v>0</v>
      </c>
      <c r="O507" s="80">
        <v>0</v>
      </c>
      <c r="P507" s="79">
        <v>0</v>
      </c>
      <c r="Q507" s="80">
        <v>0</v>
      </c>
      <c r="R507" s="79">
        <v>0</v>
      </c>
      <c r="S507" s="80">
        <v>0</v>
      </c>
      <c r="T507" s="79">
        <v>0</v>
      </c>
      <c r="U507" s="80">
        <v>0</v>
      </c>
      <c r="V507" s="79">
        <v>0</v>
      </c>
      <c r="W507" s="80">
        <v>0</v>
      </c>
      <c r="X507" s="79">
        <v>0</v>
      </c>
      <c r="Y507" s="80">
        <v>0</v>
      </c>
      <c r="Z507" s="79">
        <v>0</v>
      </c>
      <c r="AA507" s="80">
        <v>0</v>
      </c>
      <c r="AB507" s="79">
        <v>0</v>
      </c>
      <c r="AC507" s="80">
        <v>0</v>
      </c>
      <c r="AD507" s="37">
        <v>0</v>
      </c>
      <c r="AE507" s="80">
        <v>0</v>
      </c>
      <c r="AF507" s="79">
        <v>0</v>
      </c>
      <c r="AG507" s="80">
        <v>0</v>
      </c>
      <c r="AH507" s="79">
        <v>0</v>
      </c>
      <c r="AI507" s="80">
        <v>0</v>
      </c>
      <c r="AJ507" s="79">
        <v>0</v>
      </c>
      <c r="AK507" s="80">
        <v>0</v>
      </c>
      <c r="AL507" s="79">
        <v>0</v>
      </c>
      <c r="AM507" s="80">
        <v>0</v>
      </c>
      <c r="AN507" s="81">
        <v>240</v>
      </c>
      <c r="AO507" s="83">
        <v>0</v>
      </c>
      <c r="AP507" s="81">
        <v>125</v>
      </c>
      <c r="AQ507" s="83">
        <v>0</v>
      </c>
      <c r="AR507" s="79">
        <v>0</v>
      </c>
      <c r="AS507" s="80">
        <v>0</v>
      </c>
      <c r="AT507" s="79">
        <v>0</v>
      </c>
      <c r="AU507" s="80">
        <v>0</v>
      </c>
      <c r="AV507" s="79">
        <v>0</v>
      </c>
      <c r="AW507" s="80">
        <v>0</v>
      </c>
      <c r="AX507" s="79">
        <v>0</v>
      </c>
      <c r="AY507" s="80">
        <v>0</v>
      </c>
      <c r="AZ507" s="79">
        <v>0</v>
      </c>
      <c r="BA507" s="80">
        <v>0</v>
      </c>
      <c r="BB507" s="95">
        <v>465.36</v>
      </c>
      <c r="BC507" s="82">
        <v>232.681</v>
      </c>
      <c r="BD507" s="81">
        <v>250</v>
      </c>
      <c r="BE507" s="83">
        <v>0</v>
      </c>
      <c r="BF507" s="81">
        <v>250</v>
      </c>
      <c r="BG507" s="176">
        <v>231.235</v>
      </c>
      <c r="BH507" s="81">
        <v>375</v>
      </c>
      <c r="BI507" s="176" t="s">
        <v>527</v>
      </c>
      <c r="BJ507" s="81">
        <v>250</v>
      </c>
      <c r="BK507" s="83">
        <v>225.455</v>
      </c>
      <c r="BL507" s="81">
        <v>240</v>
      </c>
      <c r="BM507" s="176" t="s">
        <v>528</v>
      </c>
      <c r="BN507" s="81">
        <v>162</v>
      </c>
      <c r="BO507" s="82">
        <v>123.12</v>
      </c>
      <c r="BP507" s="79">
        <v>0</v>
      </c>
      <c r="BQ507" s="80">
        <v>0</v>
      </c>
      <c r="BR507" s="79">
        <v>0</v>
      </c>
      <c r="BS507" s="80">
        <v>0</v>
      </c>
      <c r="BT507" s="81">
        <v>250</v>
      </c>
      <c r="BU507" s="83">
        <v>0</v>
      </c>
      <c r="BV507" s="81">
        <v>417.6</v>
      </c>
      <c r="BW507" s="176" t="s">
        <v>530</v>
      </c>
      <c r="BX507" s="81">
        <v>149.1</v>
      </c>
      <c r="BY507" s="176" t="s">
        <v>654</v>
      </c>
      <c r="BZ507" s="79">
        <v>0</v>
      </c>
      <c r="CA507" s="80">
        <v>0</v>
      </c>
      <c r="CB507" s="79">
        <v>0</v>
      </c>
      <c r="CC507" s="80">
        <v>0</v>
      </c>
      <c r="CD507" s="81">
        <v>250</v>
      </c>
      <c r="CE507" s="83">
        <v>0</v>
      </c>
      <c r="CF507" s="79">
        <v>0</v>
      </c>
      <c r="CG507" s="80">
        <v>0</v>
      </c>
      <c r="CH507" s="79">
        <v>0</v>
      </c>
      <c r="CI507" s="80">
        <v>0</v>
      </c>
      <c r="CJ507" s="81">
        <v>80.95</v>
      </c>
      <c r="CK507" s="82">
        <v>97.451</v>
      </c>
      <c r="CL507" s="90">
        <v>0</v>
      </c>
      <c r="CM507" s="80">
        <v>0</v>
      </c>
      <c r="CN507" s="79">
        <v>0</v>
      </c>
      <c r="CO507" s="80">
        <v>0</v>
      </c>
    </row>
    <row r="508" spans="1:93" ht="12.75">
      <c r="A508" s="38" t="s">
        <v>21</v>
      </c>
      <c r="B508" s="1" t="s">
        <v>170</v>
      </c>
      <c r="C508" s="65" t="s">
        <v>162</v>
      </c>
      <c r="D508" s="79">
        <v>0</v>
      </c>
      <c r="E508" s="80">
        <v>0</v>
      </c>
      <c r="F508" s="79">
        <v>0</v>
      </c>
      <c r="G508" s="80">
        <v>0</v>
      </c>
      <c r="H508" s="79">
        <v>0</v>
      </c>
      <c r="I508" s="80">
        <v>0</v>
      </c>
      <c r="J508" s="79">
        <v>0</v>
      </c>
      <c r="K508" s="80">
        <v>0</v>
      </c>
      <c r="L508" s="79">
        <v>0</v>
      </c>
      <c r="M508" s="80">
        <v>0</v>
      </c>
      <c r="N508" s="79">
        <v>0</v>
      </c>
      <c r="O508" s="80">
        <v>0</v>
      </c>
      <c r="P508" s="79">
        <v>0</v>
      </c>
      <c r="Q508" s="80">
        <v>0</v>
      </c>
      <c r="R508" s="79">
        <v>0</v>
      </c>
      <c r="S508" s="80">
        <v>0</v>
      </c>
      <c r="T508" s="79">
        <v>0</v>
      </c>
      <c r="U508" s="80">
        <v>0</v>
      </c>
      <c r="V508" s="79">
        <v>0</v>
      </c>
      <c r="W508" s="80">
        <v>0</v>
      </c>
      <c r="X508" s="79">
        <v>0</v>
      </c>
      <c r="Y508" s="80">
        <v>0</v>
      </c>
      <c r="Z508" s="79">
        <v>0</v>
      </c>
      <c r="AA508" s="80">
        <v>0</v>
      </c>
      <c r="AB508" s="79">
        <v>0</v>
      </c>
      <c r="AC508" s="80">
        <v>2</v>
      </c>
      <c r="AD508" s="37">
        <v>0</v>
      </c>
      <c r="AE508" s="80">
        <v>0</v>
      </c>
      <c r="AF508" s="79">
        <v>0</v>
      </c>
      <c r="AG508" s="80">
        <v>0</v>
      </c>
      <c r="AH508" s="79">
        <v>0</v>
      </c>
      <c r="AI508" s="80">
        <v>0</v>
      </c>
      <c r="AJ508" s="79">
        <v>0</v>
      </c>
      <c r="AK508" s="80">
        <v>0</v>
      </c>
      <c r="AL508" s="79">
        <v>0</v>
      </c>
      <c r="AM508" s="80">
        <v>0</v>
      </c>
      <c r="AN508" s="79">
        <v>0</v>
      </c>
      <c r="AO508" s="80">
        <v>0</v>
      </c>
      <c r="AP508" s="79">
        <v>0</v>
      </c>
      <c r="AQ508" s="80">
        <v>0</v>
      </c>
      <c r="AR508" s="79">
        <v>0</v>
      </c>
      <c r="AS508" s="80">
        <v>0</v>
      </c>
      <c r="AT508" s="79">
        <v>0</v>
      </c>
      <c r="AU508" s="80">
        <v>0</v>
      </c>
      <c r="AV508" s="79">
        <v>0</v>
      </c>
      <c r="AW508" s="80">
        <v>0</v>
      </c>
      <c r="AX508" s="79">
        <v>0</v>
      </c>
      <c r="AY508" s="80">
        <v>0</v>
      </c>
      <c r="AZ508" s="79">
        <v>0</v>
      </c>
      <c r="BA508" s="80">
        <v>0</v>
      </c>
      <c r="BB508" s="79">
        <v>0</v>
      </c>
      <c r="BC508" s="80">
        <v>0</v>
      </c>
      <c r="BD508" s="79">
        <v>0</v>
      </c>
      <c r="BE508" s="80">
        <v>0</v>
      </c>
      <c r="BF508" s="79">
        <v>0</v>
      </c>
      <c r="BG508" s="80">
        <v>0</v>
      </c>
      <c r="BH508" s="79">
        <v>0</v>
      </c>
      <c r="BI508" s="80">
        <v>0</v>
      </c>
      <c r="BJ508" s="79">
        <v>0</v>
      </c>
      <c r="BK508" s="80">
        <v>0</v>
      </c>
      <c r="BL508" s="79">
        <v>0</v>
      </c>
      <c r="BM508" s="80">
        <v>0</v>
      </c>
      <c r="BN508" s="79">
        <v>0</v>
      </c>
      <c r="BO508" s="80">
        <v>0</v>
      </c>
      <c r="BP508" s="79">
        <v>0</v>
      </c>
      <c r="BQ508" s="80">
        <v>0</v>
      </c>
      <c r="BR508" s="79">
        <v>0</v>
      </c>
      <c r="BS508" s="80">
        <v>0</v>
      </c>
      <c r="BT508" s="79">
        <v>0</v>
      </c>
      <c r="BU508" s="80">
        <v>0</v>
      </c>
      <c r="BV508" s="79">
        <v>0</v>
      </c>
      <c r="BW508" s="80">
        <v>0</v>
      </c>
      <c r="BX508" s="79">
        <v>0</v>
      </c>
      <c r="BY508" s="80">
        <v>41</v>
      </c>
      <c r="BZ508" s="79">
        <v>0</v>
      </c>
      <c r="CA508" s="80">
        <v>0</v>
      </c>
      <c r="CB508" s="79">
        <v>0</v>
      </c>
      <c r="CC508" s="80">
        <v>0</v>
      </c>
      <c r="CD508" s="79">
        <v>0</v>
      </c>
      <c r="CE508" s="80">
        <v>0</v>
      </c>
      <c r="CF508" s="79">
        <v>0</v>
      </c>
      <c r="CG508" s="80">
        <v>0</v>
      </c>
      <c r="CH508" s="79">
        <v>0</v>
      </c>
      <c r="CI508" s="80">
        <v>0</v>
      </c>
      <c r="CJ508" s="79">
        <v>0</v>
      </c>
      <c r="CK508" s="80">
        <v>0</v>
      </c>
      <c r="CL508" s="90">
        <v>0</v>
      </c>
      <c r="CM508" s="80">
        <v>0</v>
      </c>
      <c r="CN508" s="79">
        <v>0</v>
      </c>
      <c r="CO508" s="80">
        <v>0</v>
      </c>
    </row>
    <row r="509" spans="1:93" ht="12.75">
      <c r="A509" s="39"/>
      <c r="B509" s="2" t="s">
        <v>589</v>
      </c>
      <c r="C509" s="66" t="s">
        <v>148</v>
      </c>
      <c r="D509" s="79">
        <v>0</v>
      </c>
      <c r="E509" s="80">
        <v>0</v>
      </c>
      <c r="F509" s="79">
        <v>0</v>
      </c>
      <c r="G509" s="80">
        <v>0</v>
      </c>
      <c r="H509" s="79">
        <v>0</v>
      </c>
      <c r="I509" s="80">
        <v>0</v>
      </c>
      <c r="J509" s="79">
        <v>0</v>
      </c>
      <c r="K509" s="80">
        <v>0</v>
      </c>
      <c r="L509" s="79">
        <v>0</v>
      </c>
      <c r="M509" s="80">
        <v>0</v>
      </c>
      <c r="N509" s="79">
        <v>0</v>
      </c>
      <c r="O509" s="80">
        <v>0</v>
      </c>
      <c r="P509" s="79">
        <v>0</v>
      </c>
      <c r="Q509" s="80">
        <v>0</v>
      </c>
      <c r="R509" s="79">
        <v>0</v>
      </c>
      <c r="S509" s="80">
        <v>0</v>
      </c>
      <c r="T509" s="79">
        <v>0</v>
      </c>
      <c r="U509" s="80">
        <v>0</v>
      </c>
      <c r="V509" s="79">
        <v>0</v>
      </c>
      <c r="W509" s="80">
        <v>0</v>
      </c>
      <c r="X509" s="79">
        <v>0</v>
      </c>
      <c r="Y509" s="80">
        <v>0</v>
      </c>
      <c r="Z509" s="79">
        <v>0</v>
      </c>
      <c r="AA509" s="80">
        <v>0</v>
      </c>
      <c r="AB509" s="79">
        <v>0</v>
      </c>
      <c r="AC509" s="176" t="s">
        <v>635</v>
      </c>
      <c r="AD509" s="37">
        <v>0</v>
      </c>
      <c r="AE509" s="80">
        <v>0</v>
      </c>
      <c r="AF509" s="79">
        <v>0</v>
      </c>
      <c r="AG509" s="80">
        <v>0</v>
      </c>
      <c r="AH509" s="79">
        <v>0</v>
      </c>
      <c r="AI509" s="80">
        <v>0</v>
      </c>
      <c r="AJ509" s="79">
        <v>0</v>
      </c>
      <c r="AK509" s="80">
        <v>0</v>
      </c>
      <c r="AL509" s="79">
        <v>0</v>
      </c>
      <c r="AM509" s="80">
        <v>0</v>
      </c>
      <c r="AN509" s="79">
        <v>0</v>
      </c>
      <c r="AO509" s="80">
        <v>0</v>
      </c>
      <c r="AP509" s="79">
        <v>0</v>
      </c>
      <c r="AQ509" s="80">
        <v>0</v>
      </c>
      <c r="AR509" s="79">
        <v>0</v>
      </c>
      <c r="AS509" s="80">
        <v>0</v>
      </c>
      <c r="AT509" s="79">
        <v>0</v>
      </c>
      <c r="AU509" s="80">
        <v>0</v>
      </c>
      <c r="AV509" s="79">
        <v>0</v>
      </c>
      <c r="AW509" s="80">
        <v>0</v>
      </c>
      <c r="AX509" s="79">
        <v>0</v>
      </c>
      <c r="AY509" s="80">
        <v>0</v>
      </c>
      <c r="AZ509" s="79">
        <v>0</v>
      </c>
      <c r="BA509" s="80">
        <v>0</v>
      </c>
      <c r="BB509" s="79">
        <v>0</v>
      </c>
      <c r="BC509" s="80">
        <v>0</v>
      </c>
      <c r="BD509" s="79">
        <v>0</v>
      </c>
      <c r="BE509" s="80">
        <v>0</v>
      </c>
      <c r="BF509" s="79">
        <v>0</v>
      </c>
      <c r="BG509" s="80">
        <v>0</v>
      </c>
      <c r="BH509" s="79">
        <v>0</v>
      </c>
      <c r="BI509" s="80">
        <v>0</v>
      </c>
      <c r="BJ509" s="79">
        <v>0</v>
      </c>
      <c r="BK509" s="80">
        <v>0</v>
      </c>
      <c r="BL509" s="79">
        <v>0</v>
      </c>
      <c r="BM509" s="80">
        <v>0</v>
      </c>
      <c r="BN509" s="79">
        <v>0</v>
      </c>
      <c r="BO509" s="80">
        <v>0</v>
      </c>
      <c r="BP509" s="79">
        <v>0</v>
      </c>
      <c r="BQ509" s="80">
        <v>0</v>
      </c>
      <c r="BR509" s="79">
        <v>0</v>
      </c>
      <c r="BS509" s="80">
        <v>0</v>
      </c>
      <c r="BT509" s="79">
        <v>0</v>
      </c>
      <c r="BU509" s="80">
        <v>0</v>
      </c>
      <c r="BV509" s="79">
        <v>0</v>
      </c>
      <c r="BW509" s="80">
        <v>0</v>
      </c>
      <c r="BX509" s="79">
        <v>0</v>
      </c>
      <c r="BY509" s="176">
        <v>7.059</v>
      </c>
      <c r="BZ509" s="79">
        <v>0</v>
      </c>
      <c r="CA509" s="80">
        <v>0</v>
      </c>
      <c r="CB509" s="79">
        <v>0</v>
      </c>
      <c r="CC509" s="80">
        <v>0</v>
      </c>
      <c r="CD509" s="79">
        <v>0</v>
      </c>
      <c r="CE509" s="80">
        <v>0</v>
      </c>
      <c r="CF509" s="79">
        <v>0</v>
      </c>
      <c r="CG509" s="80">
        <v>0</v>
      </c>
      <c r="CH509" s="79">
        <v>0</v>
      </c>
      <c r="CI509" s="80">
        <v>0</v>
      </c>
      <c r="CJ509" s="79">
        <v>0</v>
      </c>
      <c r="CK509" s="80">
        <v>0</v>
      </c>
      <c r="CL509" s="90">
        <v>0</v>
      </c>
      <c r="CM509" s="80">
        <v>0</v>
      </c>
      <c r="CN509" s="79">
        <v>0</v>
      </c>
      <c r="CO509" s="80">
        <v>0</v>
      </c>
    </row>
    <row r="510" spans="1:93" ht="23.25" customHeight="1">
      <c r="A510" s="38" t="s">
        <v>22</v>
      </c>
      <c r="B510" s="1" t="s">
        <v>535</v>
      </c>
      <c r="C510" s="65" t="s">
        <v>5</v>
      </c>
      <c r="D510" s="79">
        <v>0</v>
      </c>
      <c r="E510" s="80">
        <v>0</v>
      </c>
      <c r="F510" s="84" t="s">
        <v>493</v>
      </c>
      <c r="G510" s="80">
        <v>0</v>
      </c>
      <c r="H510" s="79">
        <v>0</v>
      </c>
      <c r="I510" s="80">
        <v>0</v>
      </c>
      <c r="J510" s="79">
        <v>0</v>
      </c>
      <c r="K510" s="80">
        <v>0</v>
      </c>
      <c r="L510" s="79">
        <v>0</v>
      </c>
      <c r="M510" s="80">
        <v>0</v>
      </c>
      <c r="N510" s="79">
        <v>0</v>
      </c>
      <c r="O510" s="80">
        <v>0</v>
      </c>
      <c r="P510" s="81">
        <v>2.5</v>
      </c>
      <c r="Q510" s="83">
        <v>0</v>
      </c>
      <c r="R510" s="79">
        <v>0</v>
      </c>
      <c r="S510" s="80">
        <v>0</v>
      </c>
      <c r="T510" s="79">
        <v>0</v>
      </c>
      <c r="U510" s="80" t="s">
        <v>492</v>
      </c>
      <c r="V510" s="79">
        <v>0</v>
      </c>
      <c r="W510" s="80">
        <v>0</v>
      </c>
      <c r="X510" s="79">
        <v>0</v>
      </c>
      <c r="Y510" s="80">
        <v>0</v>
      </c>
      <c r="Z510" s="79">
        <v>0</v>
      </c>
      <c r="AA510" s="80">
        <v>0</v>
      </c>
      <c r="AB510" s="79">
        <v>2</v>
      </c>
      <c r="AC510" s="80">
        <v>0</v>
      </c>
      <c r="AD510" s="37">
        <v>0</v>
      </c>
      <c r="AE510" s="80">
        <v>0</v>
      </c>
      <c r="AF510" s="79">
        <v>0</v>
      </c>
      <c r="AG510" s="80">
        <v>0</v>
      </c>
      <c r="AH510" s="79">
        <v>2</v>
      </c>
      <c r="AI510" s="80">
        <v>0</v>
      </c>
      <c r="AJ510" s="79">
        <v>0</v>
      </c>
      <c r="AK510" s="80">
        <v>0</v>
      </c>
      <c r="AL510" s="79">
        <v>0</v>
      </c>
      <c r="AM510" s="80">
        <v>0</v>
      </c>
      <c r="AN510" s="79">
        <v>0</v>
      </c>
      <c r="AO510" s="80">
        <v>0</v>
      </c>
      <c r="AP510" s="79">
        <v>0</v>
      </c>
      <c r="AQ510" s="80">
        <v>0</v>
      </c>
      <c r="AR510" s="79">
        <v>0</v>
      </c>
      <c r="AS510" s="80">
        <v>0</v>
      </c>
      <c r="AT510" s="79">
        <v>0</v>
      </c>
      <c r="AU510" s="80">
        <v>0</v>
      </c>
      <c r="AV510" s="79">
        <v>0</v>
      </c>
      <c r="AW510" s="80">
        <v>0</v>
      </c>
      <c r="AX510" s="79">
        <v>0</v>
      </c>
      <c r="AY510" s="80">
        <v>0</v>
      </c>
      <c r="AZ510" s="79">
        <v>10</v>
      </c>
      <c r="BA510" s="80">
        <v>0</v>
      </c>
      <c r="BB510" s="81">
        <v>200</v>
      </c>
      <c r="BC510" s="83">
        <v>30</v>
      </c>
      <c r="BD510" s="79">
        <v>0</v>
      </c>
      <c r="BE510" s="80">
        <v>0</v>
      </c>
      <c r="BF510" s="79">
        <v>1</v>
      </c>
      <c r="BG510" s="80">
        <v>0</v>
      </c>
      <c r="BH510" s="79">
        <v>0</v>
      </c>
      <c r="BI510" s="80">
        <v>0</v>
      </c>
      <c r="BJ510" s="79">
        <v>0</v>
      </c>
      <c r="BK510" s="80">
        <v>0</v>
      </c>
      <c r="BL510" s="79">
        <v>0</v>
      </c>
      <c r="BM510" s="176">
        <v>2</v>
      </c>
      <c r="BN510" s="79">
        <v>0</v>
      </c>
      <c r="BO510" s="80">
        <v>0</v>
      </c>
      <c r="BP510" s="79">
        <v>0</v>
      </c>
      <c r="BQ510" s="80" t="s">
        <v>641</v>
      </c>
      <c r="BR510" s="79">
        <v>0</v>
      </c>
      <c r="BS510" s="80">
        <v>0</v>
      </c>
      <c r="BT510" s="79">
        <v>0</v>
      </c>
      <c r="BU510" s="80">
        <v>0</v>
      </c>
      <c r="BV510" s="79">
        <v>0</v>
      </c>
      <c r="BW510" s="80">
        <v>0</v>
      </c>
      <c r="BX510" s="79">
        <v>0</v>
      </c>
      <c r="BY510" s="80">
        <v>0</v>
      </c>
      <c r="BZ510" s="79">
        <v>0</v>
      </c>
      <c r="CA510" s="80">
        <v>0</v>
      </c>
      <c r="CB510" s="79">
        <v>0</v>
      </c>
      <c r="CC510" s="80">
        <v>0</v>
      </c>
      <c r="CD510" s="79">
        <v>0</v>
      </c>
      <c r="CE510" s="80">
        <v>0</v>
      </c>
      <c r="CF510" s="79">
        <v>0</v>
      </c>
      <c r="CG510" s="80">
        <v>0</v>
      </c>
      <c r="CH510" s="81" t="s">
        <v>27</v>
      </c>
      <c r="CI510" s="83">
        <v>0</v>
      </c>
      <c r="CJ510" s="242" t="s">
        <v>1035</v>
      </c>
      <c r="CK510" s="83">
        <v>95.2</v>
      </c>
      <c r="CL510" s="90">
        <v>0</v>
      </c>
      <c r="CM510" s="80">
        <v>0</v>
      </c>
      <c r="CN510" s="79">
        <v>0</v>
      </c>
      <c r="CO510" s="80">
        <v>0</v>
      </c>
    </row>
    <row r="511" spans="1:93" ht="12.75">
      <c r="A511" s="39"/>
      <c r="B511" s="2" t="s">
        <v>300</v>
      </c>
      <c r="C511" s="66" t="s">
        <v>148</v>
      </c>
      <c r="D511" s="79">
        <v>0</v>
      </c>
      <c r="E511" s="80">
        <v>0</v>
      </c>
      <c r="F511" s="95">
        <f>0.75+3*0.972</f>
        <v>3.666</v>
      </c>
      <c r="G511" s="82">
        <v>0</v>
      </c>
      <c r="H511" s="79">
        <v>0</v>
      </c>
      <c r="I511" s="80">
        <v>0</v>
      </c>
      <c r="J511" s="79">
        <v>0</v>
      </c>
      <c r="K511" s="80">
        <v>0</v>
      </c>
      <c r="L511" s="79">
        <v>0</v>
      </c>
      <c r="M511" s="80">
        <v>0</v>
      </c>
      <c r="N511" s="79">
        <v>0</v>
      </c>
      <c r="O511" s="80">
        <v>0</v>
      </c>
      <c r="P511" s="81">
        <v>0.8</v>
      </c>
      <c r="Q511" s="83">
        <v>0</v>
      </c>
      <c r="R511" s="79">
        <v>0</v>
      </c>
      <c r="S511" s="80">
        <v>0</v>
      </c>
      <c r="T511" s="79">
        <v>0</v>
      </c>
      <c r="U511" s="176">
        <v>8.587</v>
      </c>
      <c r="V511" s="79">
        <v>0</v>
      </c>
      <c r="W511" s="80">
        <v>0</v>
      </c>
      <c r="X511" s="79">
        <v>0</v>
      </c>
      <c r="Y511" s="80">
        <v>0</v>
      </c>
      <c r="Z511" s="79">
        <v>0</v>
      </c>
      <c r="AA511" s="80">
        <v>0</v>
      </c>
      <c r="AB511" s="81">
        <f>AB510*0.75</f>
        <v>1.5</v>
      </c>
      <c r="AC511" s="83">
        <v>0</v>
      </c>
      <c r="AD511" s="37">
        <v>0</v>
      </c>
      <c r="AE511" s="80">
        <v>0</v>
      </c>
      <c r="AF511" s="79">
        <v>0</v>
      </c>
      <c r="AG511" s="80">
        <v>0</v>
      </c>
      <c r="AH511" s="81">
        <f>AH510*0.75</f>
        <v>1.5</v>
      </c>
      <c r="AI511" s="83">
        <v>0</v>
      </c>
      <c r="AJ511" s="79">
        <v>0</v>
      </c>
      <c r="AK511" s="80">
        <v>0</v>
      </c>
      <c r="AL511" s="79">
        <v>0</v>
      </c>
      <c r="AM511" s="80">
        <v>0</v>
      </c>
      <c r="AN511" s="79">
        <v>0</v>
      </c>
      <c r="AO511" s="80">
        <v>0</v>
      </c>
      <c r="AP511" s="79">
        <v>0</v>
      </c>
      <c r="AQ511" s="80">
        <v>0</v>
      </c>
      <c r="AR511" s="79">
        <v>0</v>
      </c>
      <c r="AS511" s="80">
        <v>0</v>
      </c>
      <c r="AT511" s="79">
        <v>0</v>
      </c>
      <c r="AU511" s="80">
        <v>0</v>
      </c>
      <c r="AV511" s="79">
        <v>0</v>
      </c>
      <c r="AW511" s="80">
        <v>0</v>
      </c>
      <c r="AX511" s="79">
        <v>0</v>
      </c>
      <c r="AY511" s="80">
        <v>0</v>
      </c>
      <c r="AZ511" s="81">
        <f>AZ510*0.75</f>
        <v>7.5</v>
      </c>
      <c r="BA511" s="83">
        <v>0</v>
      </c>
      <c r="BB511" s="81">
        <v>61.75</v>
      </c>
      <c r="BC511" s="82">
        <v>12.737</v>
      </c>
      <c r="BD511" s="79">
        <v>0</v>
      </c>
      <c r="BE511" s="80">
        <v>0</v>
      </c>
      <c r="BF511" s="102">
        <v>0.75</v>
      </c>
      <c r="BG511" s="103">
        <v>0</v>
      </c>
      <c r="BH511" s="79">
        <v>0</v>
      </c>
      <c r="BI511" s="80">
        <v>0</v>
      </c>
      <c r="BJ511" s="79">
        <v>0</v>
      </c>
      <c r="BK511" s="80">
        <v>0</v>
      </c>
      <c r="BL511" s="79">
        <v>0</v>
      </c>
      <c r="BM511" s="176">
        <v>0.868</v>
      </c>
      <c r="BN511" s="79">
        <v>0</v>
      </c>
      <c r="BO511" s="80">
        <v>0</v>
      </c>
      <c r="BP511" s="79">
        <v>0</v>
      </c>
      <c r="BQ511" s="176">
        <v>0.606</v>
      </c>
      <c r="BR511" s="79">
        <v>0</v>
      </c>
      <c r="BS511" s="80">
        <v>0</v>
      </c>
      <c r="BT511" s="79">
        <v>0</v>
      </c>
      <c r="BU511" s="80">
        <v>0</v>
      </c>
      <c r="BV511" s="79">
        <v>0</v>
      </c>
      <c r="BW511" s="80">
        <v>0</v>
      </c>
      <c r="BX511" s="79">
        <v>0</v>
      </c>
      <c r="BY511" s="80">
        <v>0</v>
      </c>
      <c r="BZ511" s="79">
        <v>0</v>
      </c>
      <c r="CA511" s="80">
        <v>0</v>
      </c>
      <c r="CB511" s="79">
        <v>0</v>
      </c>
      <c r="CC511" s="80">
        <v>0</v>
      </c>
      <c r="CD511" s="79">
        <v>0</v>
      </c>
      <c r="CE511" s="80">
        <v>0</v>
      </c>
      <c r="CF511" s="79">
        <v>0</v>
      </c>
      <c r="CG511" s="80">
        <v>0</v>
      </c>
      <c r="CH511" s="81">
        <v>0.75</v>
      </c>
      <c r="CI511" s="83">
        <v>0</v>
      </c>
      <c r="CJ511" s="175">
        <v>173.183</v>
      </c>
      <c r="CK511" s="83">
        <v>106.811</v>
      </c>
      <c r="CL511" s="90">
        <v>0</v>
      </c>
      <c r="CM511" s="80">
        <v>0</v>
      </c>
      <c r="CN511" s="79">
        <v>0</v>
      </c>
      <c r="CO511" s="80">
        <v>0</v>
      </c>
    </row>
    <row r="512" spans="1:93" ht="12.75">
      <c r="A512" s="38" t="s">
        <v>23</v>
      </c>
      <c r="B512" s="1" t="s">
        <v>173</v>
      </c>
      <c r="C512" s="65" t="s">
        <v>5</v>
      </c>
      <c r="D512" s="79">
        <v>0</v>
      </c>
      <c r="E512" s="80">
        <v>0</v>
      </c>
      <c r="F512" s="79">
        <v>0</v>
      </c>
      <c r="G512" s="80">
        <v>0</v>
      </c>
      <c r="H512" s="79">
        <v>0</v>
      </c>
      <c r="I512" s="80">
        <v>0</v>
      </c>
      <c r="J512" s="79">
        <v>0</v>
      </c>
      <c r="K512" s="80">
        <v>6</v>
      </c>
      <c r="L512" s="79">
        <v>0</v>
      </c>
      <c r="M512" s="80">
        <v>0</v>
      </c>
      <c r="N512" s="79">
        <v>0</v>
      </c>
      <c r="O512" s="80">
        <v>0</v>
      </c>
      <c r="P512" s="79">
        <v>8</v>
      </c>
      <c r="Q512" s="80" t="s">
        <v>494</v>
      </c>
      <c r="R512" s="79">
        <v>0</v>
      </c>
      <c r="S512" s="80">
        <v>1.5</v>
      </c>
      <c r="T512" s="79">
        <v>0</v>
      </c>
      <c r="U512" s="80">
        <v>0</v>
      </c>
      <c r="V512" s="79">
        <v>0</v>
      </c>
      <c r="W512" s="80">
        <v>0</v>
      </c>
      <c r="X512" s="79">
        <v>0</v>
      </c>
      <c r="Y512" s="80">
        <v>5</v>
      </c>
      <c r="Z512" s="79">
        <v>0</v>
      </c>
      <c r="AA512" s="80">
        <v>0</v>
      </c>
      <c r="AB512" s="79">
        <v>0</v>
      </c>
      <c r="AC512" s="80">
        <v>0</v>
      </c>
      <c r="AD512" s="37">
        <v>0</v>
      </c>
      <c r="AE512" s="80">
        <v>0</v>
      </c>
      <c r="AF512" s="79">
        <v>0</v>
      </c>
      <c r="AG512" s="176">
        <v>2.2</v>
      </c>
      <c r="AH512" s="79">
        <v>0</v>
      </c>
      <c r="AI512" s="176">
        <v>3</v>
      </c>
      <c r="AJ512" s="79">
        <v>0</v>
      </c>
      <c r="AK512" s="80">
        <v>0</v>
      </c>
      <c r="AL512" s="79">
        <v>0</v>
      </c>
      <c r="AM512" s="80">
        <v>6</v>
      </c>
      <c r="AN512" s="79">
        <v>0</v>
      </c>
      <c r="AO512" s="80">
        <v>0</v>
      </c>
      <c r="AP512" s="79">
        <v>0</v>
      </c>
      <c r="AQ512" s="80">
        <v>0</v>
      </c>
      <c r="AR512" s="79">
        <v>0</v>
      </c>
      <c r="AS512" s="80">
        <v>0</v>
      </c>
      <c r="AT512" s="79">
        <v>0</v>
      </c>
      <c r="AU512" s="80">
        <v>0</v>
      </c>
      <c r="AV512" s="79">
        <v>0</v>
      </c>
      <c r="AW512" s="80">
        <v>0</v>
      </c>
      <c r="AX512" s="81" t="s">
        <v>414</v>
      </c>
      <c r="AY512" s="83">
        <v>12.1</v>
      </c>
      <c r="AZ512" s="79">
        <v>0</v>
      </c>
      <c r="BA512" s="80">
        <v>0</v>
      </c>
      <c r="BB512" s="79">
        <v>0</v>
      </c>
      <c r="BC512" s="176">
        <v>1</v>
      </c>
      <c r="BD512" s="79">
        <v>0</v>
      </c>
      <c r="BE512" s="80">
        <v>5</v>
      </c>
      <c r="BF512" s="79">
        <v>0</v>
      </c>
      <c r="BG512" s="176">
        <v>13.5</v>
      </c>
      <c r="BH512" s="79">
        <v>0</v>
      </c>
      <c r="BI512" s="176">
        <v>19.5</v>
      </c>
      <c r="BJ512" s="79">
        <v>0</v>
      </c>
      <c r="BK512" s="98">
        <v>25</v>
      </c>
      <c r="BL512" s="79">
        <v>0</v>
      </c>
      <c r="BM512" s="80">
        <v>55</v>
      </c>
      <c r="BN512" s="79">
        <v>0</v>
      </c>
      <c r="BO512" s="176">
        <v>7.2</v>
      </c>
      <c r="BP512" s="79">
        <v>0</v>
      </c>
      <c r="BQ512" s="80">
        <v>0</v>
      </c>
      <c r="BR512" s="79">
        <v>0</v>
      </c>
      <c r="BS512" s="176" t="s">
        <v>27</v>
      </c>
      <c r="BT512" s="79">
        <v>0</v>
      </c>
      <c r="BU512" s="80">
        <v>0</v>
      </c>
      <c r="BV512" s="79">
        <v>0</v>
      </c>
      <c r="BW512" s="80">
        <v>138</v>
      </c>
      <c r="BX512" s="79">
        <v>0</v>
      </c>
      <c r="BY512" s="80">
        <v>0</v>
      </c>
      <c r="BZ512" s="81">
        <f>1.5*2.5*5</f>
        <v>18.75</v>
      </c>
      <c r="CA512" s="82">
        <v>8.6</v>
      </c>
      <c r="CB512" s="79">
        <v>0</v>
      </c>
      <c r="CC512" s="80">
        <v>0</v>
      </c>
      <c r="CD512" s="79">
        <f>5*1.2*6+11.5*2*4+2*5*6.2</f>
        <v>190</v>
      </c>
      <c r="CE512" s="176">
        <v>40</v>
      </c>
      <c r="CF512" s="79">
        <v>0</v>
      </c>
      <c r="CG512" s="98">
        <v>0.7</v>
      </c>
      <c r="CH512" s="79">
        <v>0</v>
      </c>
      <c r="CI512" s="80">
        <v>1</v>
      </c>
      <c r="CJ512" s="79">
        <v>0</v>
      </c>
      <c r="CK512" s="80">
        <v>0</v>
      </c>
      <c r="CL512" s="90">
        <v>0</v>
      </c>
      <c r="CM512" s="176">
        <v>0.2</v>
      </c>
      <c r="CN512" s="79">
        <v>0</v>
      </c>
      <c r="CO512" s="80">
        <v>0</v>
      </c>
    </row>
    <row r="513" spans="1:93" ht="12.75">
      <c r="A513" s="39"/>
      <c r="B513" s="2"/>
      <c r="C513" s="66" t="s">
        <v>148</v>
      </c>
      <c r="D513" s="79">
        <v>0</v>
      </c>
      <c r="E513" s="80">
        <v>0</v>
      </c>
      <c r="F513" s="79">
        <v>0</v>
      </c>
      <c r="G513" s="80">
        <v>0</v>
      </c>
      <c r="H513" s="79">
        <v>0</v>
      </c>
      <c r="I513" s="80">
        <v>0</v>
      </c>
      <c r="J513" s="79">
        <v>0</v>
      </c>
      <c r="K513" s="82">
        <v>1.003</v>
      </c>
      <c r="L513" s="79">
        <v>0</v>
      </c>
      <c r="M513" s="80">
        <v>0</v>
      </c>
      <c r="N513" s="79">
        <v>0</v>
      </c>
      <c r="O513" s="80">
        <v>0</v>
      </c>
      <c r="P513" s="81">
        <v>10</v>
      </c>
      <c r="Q513" s="83">
        <v>11.527</v>
      </c>
      <c r="R513" s="79">
        <v>0</v>
      </c>
      <c r="S513" s="80">
        <v>0.238</v>
      </c>
      <c r="T513" s="79">
        <v>0</v>
      </c>
      <c r="U513" s="80">
        <v>0</v>
      </c>
      <c r="V513" s="79">
        <v>0</v>
      </c>
      <c r="W513" s="80">
        <v>0</v>
      </c>
      <c r="X513" s="79">
        <v>0</v>
      </c>
      <c r="Y513" s="80">
        <v>6.108</v>
      </c>
      <c r="Z513" s="79">
        <v>0</v>
      </c>
      <c r="AA513" s="80">
        <v>0</v>
      </c>
      <c r="AB513" s="79">
        <v>0</v>
      </c>
      <c r="AC513" s="80">
        <v>0</v>
      </c>
      <c r="AD513" s="37">
        <v>0</v>
      </c>
      <c r="AE513" s="80">
        <v>0</v>
      </c>
      <c r="AF513" s="79">
        <v>0</v>
      </c>
      <c r="AG513" s="176">
        <v>0.441</v>
      </c>
      <c r="AH513" s="79">
        <v>0</v>
      </c>
      <c r="AI513" s="176">
        <v>0.476</v>
      </c>
      <c r="AJ513" s="79">
        <v>0</v>
      </c>
      <c r="AK513" s="80">
        <v>0</v>
      </c>
      <c r="AL513" s="79">
        <v>0</v>
      </c>
      <c r="AM513" s="82">
        <v>10.773</v>
      </c>
      <c r="AN513" s="79">
        <v>0</v>
      </c>
      <c r="AO513" s="80">
        <v>0</v>
      </c>
      <c r="AP513" s="79">
        <v>0</v>
      </c>
      <c r="AQ513" s="80">
        <v>0</v>
      </c>
      <c r="AR513" s="79">
        <v>0</v>
      </c>
      <c r="AS513" s="80">
        <v>0</v>
      </c>
      <c r="AT513" s="79">
        <v>0</v>
      </c>
      <c r="AU513" s="80">
        <v>0</v>
      </c>
      <c r="AV513" s="79">
        <v>0</v>
      </c>
      <c r="AW513" s="80">
        <v>0</v>
      </c>
      <c r="AX513" s="81">
        <f>4.357+3</f>
        <v>7.357</v>
      </c>
      <c r="AY513" s="82">
        <v>25.703</v>
      </c>
      <c r="AZ513" s="79">
        <v>0</v>
      </c>
      <c r="BA513" s="80">
        <v>0</v>
      </c>
      <c r="BB513" s="79">
        <v>0</v>
      </c>
      <c r="BC513" s="176">
        <v>3.906</v>
      </c>
      <c r="BD513" s="79">
        <v>0</v>
      </c>
      <c r="BE513" s="82">
        <v>35.223</v>
      </c>
      <c r="BF513" s="79">
        <v>0</v>
      </c>
      <c r="BG513" s="82">
        <v>42.871</v>
      </c>
      <c r="BH513" s="79">
        <v>0</v>
      </c>
      <c r="BI513" s="176">
        <v>47.495</v>
      </c>
      <c r="BJ513" s="79">
        <v>0</v>
      </c>
      <c r="BK513" s="82">
        <v>5.237</v>
      </c>
      <c r="BL513" s="79">
        <v>0</v>
      </c>
      <c r="BM513" s="82">
        <v>21.33</v>
      </c>
      <c r="BN513" s="79">
        <v>0</v>
      </c>
      <c r="BO513" s="176">
        <v>3.829</v>
      </c>
      <c r="BP513" s="79">
        <v>0</v>
      </c>
      <c r="BQ513" s="80">
        <v>0</v>
      </c>
      <c r="BR513" s="79">
        <v>0</v>
      </c>
      <c r="BS513" s="176" t="s">
        <v>651</v>
      </c>
      <c r="BT513" s="79">
        <v>0</v>
      </c>
      <c r="BU513" s="80">
        <v>0</v>
      </c>
      <c r="BV513" s="79">
        <v>0</v>
      </c>
      <c r="BW513" s="82">
        <v>23.63</v>
      </c>
      <c r="BX513" s="79">
        <v>0</v>
      </c>
      <c r="BY513" s="80">
        <v>0</v>
      </c>
      <c r="BZ513" s="81">
        <f>BZ512*0.7</f>
        <v>13.125</v>
      </c>
      <c r="CA513" s="176">
        <v>2.512</v>
      </c>
      <c r="CB513" s="79">
        <v>0</v>
      </c>
      <c r="CC513" s="80">
        <v>0</v>
      </c>
      <c r="CD513" s="81">
        <f>CD512*0.7</f>
        <v>133</v>
      </c>
      <c r="CE513" s="176">
        <v>13.048</v>
      </c>
      <c r="CF513" s="79">
        <v>0</v>
      </c>
      <c r="CG513" s="82">
        <v>2.768</v>
      </c>
      <c r="CH513" s="79">
        <v>0</v>
      </c>
      <c r="CI513" s="82">
        <v>4.083</v>
      </c>
      <c r="CJ513" s="79">
        <v>0</v>
      </c>
      <c r="CK513" s="80">
        <v>0</v>
      </c>
      <c r="CL513" s="90">
        <v>0</v>
      </c>
      <c r="CM513" s="176">
        <v>0.809</v>
      </c>
      <c r="CN513" s="79">
        <v>0</v>
      </c>
      <c r="CO513" s="80">
        <v>0</v>
      </c>
    </row>
    <row r="514" spans="1:93" ht="12.75">
      <c r="A514" s="38" t="s">
        <v>24</v>
      </c>
      <c r="B514" s="1" t="s">
        <v>202</v>
      </c>
      <c r="C514" s="65" t="s">
        <v>162</v>
      </c>
      <c r="D514" s="79">
        <v>0</v>
      </c>
      <c r="E514" s="80">
        <v>0</v>
      </c>
      <c r="F514" s="79">
        <v>0</v>
      </c>
      <c r="G514" s="80">
        <v>0</v>
      </c>
      <c r="H514" s="79">
        <v>0</v>
      </c>
      <c r="I514" s="80">
        <v>0</v>
      </c>
      <c r="J514" s="79">
        <v>0</v>
      </c>
      <c r="K514" s="80">
        <v>0</v>
      </c>
      <c r="L514" s="79">
        <v>0</v>
      </c>
      <c r="M514" s="80">
        <v>0</v>
      </c>
      <c r="N514" s="79">
        <v>0</v>
      </c>
      <c r="O514" s="80">
        <v>0</v>
      </c>
      <c r="P514" s="79">
        <v>0</v>
      </c>
      <c r="Q514" s="80">
        <v>0</v>
      </c>
      <c r="R514" s="79">
        <v>0</v>
      </c>
      <c r="S514" s="80">
        <v>0</v>
      </c>
      <c r="T514" s="79">
        <v>0</v>
      </c>
      <c r="U514" s="80">
        <v>0</v>
      </c>
      <c r="V514" s="79">
        <v>0</v>
      </c>
      <c r="W514" s="80">
        <v>0</v>
      </c>
      <c r="X514" s="79">
        <v>0</v>
      </c>
      <c r="Y514" s="80">
        <v>0</v>
      </c>
      <c r="Z514" s="79">
        <v>0</v>
      </c>
      <c r="AA514" s="80">
        <v>0</v>
      </c>
      <c r="AB514" s="79">
        <v>0</v>
      </c>
      <c r="AC514" s="80">
        <v>0</v>
      </c>
      <c r="AD514" s="37">
        <v>0</v>
      </c>
      <c r="AE514" s="80">
        <v>0</v>
      </c>
      <c r="AF514" s="79">
        <v>0</v>
      </c>
      <c r="AG514" s="80">
        <v>0</v>
      </c>
      <c r="AH514" s="79">
        <v>0</v>
      </c>
      <c r="AI514" s="80">
        <v>0</v>
      </c>
      <c r="AJ514" s="79">
        <v>0</v>
      </c>
      <c r="AK514" s="80">
        <v>0</v>
      </c>
      <c r="AL514" s="79">
        <v>0</v>
      </c>
      <c r="AM514" s="80">
        <v>0</v>
      </c>
      <c r="AN514" s="79">
        <v>0</v>
      </c>
      <c r="AO514" s="80">
        <v>0</v>
      </c>
      <c r="AP514" s="79">
        <v>0</v>
      </c>
      <c r="AQ514" s="80">
        <v>0</v>
      </c>
      <c r="AR514" s="79">
        <v>0</v>
      </c>
      <c r="AS514" s="80">
        <v>0</v>
      </c>
      <c r="AT514" s="79">
        <v>0</v>
      </c>
      <c r="AU514" s="80">
        <v>0</v>
      </c>
      <c r="AV514" s="79">
        <v>0</v>
      </c>
      <c r="AW514" s="80">
        <v>0</v>
      </c>
      <c r="AX514" s="79">
        <v>0</v>
      </c>
      <c r="AY514" s="80">
        <v>0</v>
      </c>
      <c r="AZ514" s="79">
        <v>0</v>
      </c>
      <c r="BA514" s="80">
        <v>0</v>
      </c>
      <c r="BB514" s="79">
        <v>40</v>
      </c>
      <c r="BC514" s="80">
        <v>0</v>
      </c>
      <c r="BD514" s="79">
        <v>0</v>
      </c>
      <c r="BE514" s="80">
        <v>0</v>
      </c>
      <c r="BF514" s="79">
        <v>0</v>
      </c>
      <c r="BG514" s="80">
        <v>0</v>
      </c>
      <c r="BH514" s="79">
        <v>0</v>
      </c>
      <c r="BI514" s="80">
        <v>0</v>
      </c>
      <c r="BJ514" s="79">
        <v>0</v>
      </c>
      <c r="BK514" s="80">
        <v>0</v>
      </c>
      <c r="BL514" s="79">
        <v>0</v>
      </c>
      <c r="BM514" s="80">
        <v>0</v>
      </c>
      <c r="BN514" s="79">
        <v>0</v>
      </c>
      <c r="BO514" s="80">
        <v>0</v>
      </c>
      <c r="BP514" s="79">
        <v>0</v>
      </c>
      <c r="BQ514" s="80">
        <v>0</v>
      </c>
      <c r="BR514" s="79">
        <v>0</v>
      </c>
      <c r="BS514" s="80">
        <v>0</v>
      </c>
      <c r="BT514" s="79">
        <v>0</v>
      </c>
      <c r="BU514" s="80">
        <v>0</v>
      </c>
      <c r="BV514" s="79">
        <v>0</v>
      </c>
      <c r="BW514" s="80">
        <v>0</v>
      </c>
      <c r="BX514" s="79">
        <v>0</v>
      </c>
      <c r="BY514" s="80">
        <v>0</v>
      </c>
      <c r="BZ514" s="79">
        <v>0</v>
      </c>
      <c r="CA514" s="80">
        <v>0</v>
      </c>
      <c r="CB514" s="79">
        <v>0</v>
      </c>
      <c r="CC514" s="80">
        <v>0</v>
      </c>
      <c r="CD514" s="79">
        <v>24</v>
      </c>
      <c r="CE514" s="80">
        <v>0</v>
      </c>
      <c r="CF514" s="79">
        <v>0</v>
      </c>
      <c r="CG514" s="80">
        <v>0</v>
      </c>
      <c r="CH514" s="79">
        <v>0</v>
      </c>
      <c r="CI514" s="80">
        <v>0</v>
      </c>
      <c r="CJ514" s="79">
        <v>0</v>
      </c>
      <c r="CK514" s="80">
        <v>0</v>
      </c>
      <c r="CL514" s="90">
        <v>0</v>
      </c>
      <c r="CM514" s="80">
        <v>0</v>
      </c>
      <c r="CN514" s="79">
        <v>0</v>
      </c>
      <c r="CO514" s="80">
        <v>0</v>
      </c>
    </row>
    <row r="515" spans="1:93" ht="12.75">
      <c r="A515" s="39"/>
      <c r="B515" s="2" t="s">
        <v>175</v>
      </c>
      <c r="C515" s="66" t="s">
        <v>148</v>
      </c>
      <c r="D515" s="79">
        <v>0</v>
      </c>
      <c r="E515" s="80">
        <v>0</v>
      </c>
      <c r="F515" s="79">
        <v>0</v>
      </c>
      <c r="G515" s="80">
        <v>0</v>
      </c>
      <c r="H515" s="79">
        <v>0</v>
      </c>
      <c r="I515" s="80">
        <v>0</v>
      </c>
      <c r="J515" s="79">
        <v>0</v>
      </c>
      <c r="K515" s="80">
        <v>0</v>
      </c>
      <c r="L515" s="79">
        <v>0</v>
      </c>
      <c r="M515" s="80">
        <v>0</v>
      </c>
      <c r="N515" s="79">
        <v>0</v>
      </c>
      <c r="O515" s="80">
        <v>0</v>
      </c>
      <c r="P515" s="79">
        <v>0</v>
      </c>
      <c r="Q515" s="80">
        <v>0</v>
      </c>
      <c r="R515" s="79">
        <v>0</v>
      </c>
      <c r="S515" s="80">
        <v>0</v>
      </c>
      <c r="T515" s="79">
        <v>0</v>
      </c>
      <c r="U515" s="80">
        <v>0</v>
      </c>
      <c r="V515" s="79">
        <v>0</v>
      </c>
      <c r="W515" s="80">
        <v>0</v>
      </c>
      <c r="X515" s="79">
        <v>0</v>
      </c>
      <c r="Y515" s="80">
        <v>0</v>
      </c>
      <c r="Z515" s="79">
        <v>0</v>
      </c>
      <c r="AA515" s="80">
        <v>0</v>
      </c>
      <c r="AB515" s="79">
        <v>0</v>
      </c>
      <c r="AC515" s="80">
        <v>0</v>
      </c>
      <c r="AD515" s="37">
        <v>0</v>
      </c>
      <c r="AE515" s="80">
        <v>0</v>
      </c>
      <c r="AF515" s="79">
        <v>0</v>
      </c>
      <c r="AG515" s="80">
        <v>0</v>
      </c>
      <c r="AH515" s="79">
        <v>0</v>
      </c>
      <c r="AI515" s="80">
        <v>0</v>
      </c>
      <c r="AJ515" s="79">
        <v>0</v>
      </c>
      <c r="AK515" s="80">
        <v>0</v>
      </c>
      <c r="AL515" s="79">
        <v>0</v>
      </c>
      <c r="AM515" s="80">
        <v>0</v>
      </c>
      <c r="AN515" s="79">
        <v>0</v>
      </c>
      <c r="AO515" s="80">
        <v>0</v>
      </c>
      <c r="AP515" s="79">
        <v>0</v>
      </c>
      <c r="AQ515" s="80">
        <v>0</v>
      </c>
      <c r="AR515" s="79">
        <v>0</v>
      </c>
      <c r="AS515" s="80">
        <v>0</v>
      </c>
      <c r="AT515" s="79">
        <v>0</v>
      </c>
      <c r="AU515" s="80">
        <v>0</v>
      </c>
      <c r="AV515" s="79">
        <v>0</v>
      </c>
      <c r="AW515" s="80">
        <v>0</v>
      </c>
      <c r="AX515" s="79">
        <v>0</v>
      </c>
      <c r="AY515" s="80">
        <v>0</v>
      </c>
      <c r="AZ515" s="79">
        <v>0</v>
      </c>
      <c r="BA515" s="80">
        <v>0</v>
      </c>
      <c r="BB515" s="81">
        <v>140</v>
      </c>
      <c r="BC515" s="83">
        <v>0</v>
      </c>
      <c r="BD515" s="79">
        <v>0</v>
      </c>
      <c r="BE515" s="80">
        <v>0</v>
      </c>
      <c r="BF515" s="79">
        <v>0</v>
      </c>
      <c r="BG515" s="80">
        <v>0</v>
      </c>
      <c r="BH515" s="79">
        <v>0</v>
      </c>
      <c r="BI515" s="80">
        <v>0</v>
      </c>
      <c r="BJ515" s="79">
        <v>0</v>
      </c>
      <c r="BK515" s="80">
        <v>0</v>
      </c>
      <c r="BL515" s="79">
        <v>0</v>
      </c>
      <c r="BM515" s="80">
        <v>0</v>
      </c>
      <c r="BN515" s="79">
        <v>0</v>
      </c>
      <c r="BO515" s="80">
        <v>0</v>
      </c>
      <c r="BP515" s="79">
        <v>0</v>
      </c>
      <c r="BQ515" s="80">
        <v>0</v>
      </c>
      <c r="BR515" s="79">
        <v>0</v>
      </c>
      <c r="BS515" s="80">
        <v>0</v>
      </c>
      <c r="BT515" s="79">
        <v>0</v>
      </c>
      <c r="BU515" s="80">
        <v>0</v>
      </c>
      <c r="BV515" s="79">
        <v>0</v>
      </c>
      <c r="BW515" s="80">
        <v>0</v>
      </c>
      <c r="BX515" s="79">
        <v>0</v>
      </c>
      <c r="BY515" s="80">
        <v>0</v>
      </c>
      <c r="BZ515" s="79">
        <v>0</v>
      </c>
      <c r="CA515" s="80">
        <v>0</v>
      </c>
      <c r="CB515" s="79">
        <v>0</v>
      </c>
      <c r="CC515" s="80">
        <v>0</v>
      </c>
      <c r="CD515" s="81">
        <v>87</v>
      </c>
      <c r="CE515" s="83">
        <v>0</v>
      </c>
      <c r="CF515" s="79">
        <v>0</v>
      </c>
      <c r="CG515" s="80">
        <v>0</v>
      </c>
      <c r="CH515" s="79">
        <v>0</v>
      </c>
      <c r="CI515" s="80">
        <v>0</v>
      </c>
      <c r="CJ515" s="79">
        <v>0</v>
      </c>
      <c r="CK515" s="80">
        <v>0</v>
      </c>
      <c r="CL515" s="90">
        <v>0</v>
      </c>
      <c r="CM515" s="80">
        <v>0</v>
      </c>
      <c r="CN515" s="79">
        <v>0</v>
      </c>
      <c r="CO515" s="80">
        <v>0</v>
      </c>
    </row>
    <row r="516" spans="1:93" ht="12.75">
      <c r="A516" s="38" t="s">
        <v>33</v>
      </c>
      <c r="B516" s="1" t="s">
        <v>176</v>
      </c>
      <c r="C516" s="65" t="s">
        <v>177</v>
      </c>
      <c r="D516" s="79">
        <v>0</v>
      </c>
      <c r="E516" s="80">
        <v>0</v>
      </c>
      <c r="F516" s="79">
        <v>0</v>
      </c>
      <c r="G516" s="80">
        <v>0</v>
      </c>
      <c r="H516" s="79">
        <v>0</v>
      </c>
      <c r="I516" s="80">
        <v>0</v>
      </c>
      <c r="J516" s="79">
        <v>0</v>
      </c>
      <c r="K516" s="80">
        <v>0</v>
      </c>
      <c r="L516" s="79">
        <v>0</v>
      </c>
      <c r="M516" s="80">
        <v>0</v>
      </c>
      <c r="N516" s="79">
        <v>0</v>
      </c>
      <c r="O516" s="80">
        <v>0</v>
      </c>
      <c r="P516" s="79">
        <v>0</v>
      </c>
      <c r="Q516" s="80">
        <v>0</v>
      </c>
      <c r="R516" s="79">
        <v>0</v>
      </c>
      <c r="S516" s="80">
        <v>0</v>
      </c>
      <c r="T516" s="79">
        <v>15</v>
      </c>
      <c r="U516" s="98">
        <v>22.7</v>
      </c>
      <c r="V516" s="79">
        <v>0</v>
      </c>
      <c r="W516" s="80">
        <v>0</v>
      </c>
      <c r="X516" s="79">
        <v>0</v>
      </c>
      <c r="Y516" s="80">
        <v>0</v>
      </c>
      <c r="Z516" s="79">
        <v>0</v>
      </c>
      <c r="AA516" s="80">
        <v>0</v>
      </c>
      <c r="AB516" s="79">
        <v>0</v>
      </c>
      <c r="AC516" s="80">
        <v>0</v>
      </c>
      <c r="AD516" s="37">
        <v>0</v>
      </c>
      <c r="AE516" s="80">
        <v>0</v>
      </c>
      <c r="AF516" s="79">
        <v>0</v>
      </c>
      <c r="AG516" s="80">
        <v>0</v>
      </c>
      <c r="AH516" s="79">
        <v>0</v>
      </c>
      <c r="AI516" s="80">
        <v>0</v>
      </c>
      <c r="AJ516" s="79">
        <v>0</v>
      </c>
      <c r="AK516" s="80">
        <v>0</v>
      </c>
      <c r="AL516" s="79">
        <v>0</v>
      </c>
      <c r="AM516" s="80">
        <v>0</v>
      </c>
      <c r="AN516" s="79">
        <v>0</v>
      </c>
      <c r="AO516" s="80">
        <v>0</v>
      </c>
      <c r="AP516" s="79">
        <v>0</v>
      </c>
      <c r="AQ516" s="80">
        <v>0</v>
      </c>
      <c r="AR516" s="79">
        <v>0</v>
      </c>
      <c r="AS516" s="80">
        <v>0</v>
      </c>
      <c r="AT516" s="79">
        <v>0</v>
      </c>
      <c r="AU516" s="80">
        <v>0</v>
      </c>
      <c r="AV516" s="79">
        <v>0</v>
      </c>
      <c r="AW516" s="80">
        <v>0</v>
      </c>
      <c r="AX516" s="79">
        <v>0</v>
      </c>
      <c r="AY516" s="80">
        <v>0</v>
      </c>
      <c r="AZ516" s="79">
        <v>0</v>
      </c>
      <c r="BA516" s="80">
        <v>0</v>
      </c>
      <c r="BB516" s="79">
        <v>0</v>
      </c>
      <c r="BC516" s="80">
        <v>0</v>
      </c>
      <c r="BD516" s="79">
        <v>0</v>
      </c>
      <c r="BE516" s="80">
        <v>0</v>
      </c>
      <c r="BF516" s="79">
        <v>30</v>
      </c>
      <c r="BG516" s="80">
        <v>42</v>
      </c>
      <c r="BH516" s="79">
        <v>15</v>
      </c>
      <c r="BI516" s="176">
        <v>21.7</v>
      </c>
      <c r="BJ516" s="79">
        <v>15</v>
      </c>
      <c r="BK516" s="176" t="s">
        <v>1002</v>
      </c>
      <c r="BL516" s="79">
        <v>10</v>
      </c>
      <c r="BM516" s="176">
        <v>5.4</v>
      </c>
      <c r="BN516" s="79">
        <v>10</v>
      </c>
      <c r="BO516" s="176" t="s">
        <v>638</v>
      </c>
      <c r="BP516" s="79">
        <v>0</v>
      </c>
      <c r="BQ516" s="80">
        <v>0</v>
      </c>
      <c r="BR516" s="79">
        <v>0</v>
      </c>
      <c r="BS516" s="176" t="s">
        <v>8</v>
      </c>
      <c r="BT516" s="79">
        <v>20</v>
      </c>
      <c r="BU516" s="176" t="s">
        <v>989</v>
      </c>
      <c r="BV516" s="79">
        <v>120</v>
      </c>
      <c r="BW516" s="98">
        <v>122</v>
      </c>
      <c r="BX516" s="79">
        <v>10</v>
      </c>
      <c r="BY516" s="176" t="s">
        <v>994</v>
      </c>
      <c r="BZ516" s="79">
        <v>0</v>
      </c>
      <c r="CA516" s="80">
        <v>0</v>
      </c>
      <c r="CB516" s="79">
        <v>0</v>
      </c>
      <c r="CC516" s="80">
        <v>0</v>
      </c>
      <c r="CD516" s="79">
        <v>0</v>
      </c>
      <c r="CE516" s="80">
        <v>0</v>
      </c>
      <c r="CF516" s="79">
        <v>0</v>
      </c>
      <c r="CG516" s="80">
        <v>0</v>
      </c>
      <c r="CH516" s="79">
        <v>0</v>
      </c>
      <c r="CI516" s="80">
        <v>0</v>
      </c>
      <c r="CJ516" s="79">
        <v>0</v>
      </c>
      <c r="CK516" s="80">
        <v>0</v>
      </c>
      <c r="CL516" s="90">
        <v>0</v>
      </c>
      <c r="CM516" s="80">
        <v>0</v>
      </c>
      <c r="CN516" s="79">
        <v>0</v>
      </c>
      <c r="CO516" s="80">
        <v>0</v>
      </c>
    </row>
    <row r="517" spans="1:93" ht="12.75">
      <c r="A517" s="39"/>
      <c r="B517" s="2"/>
      <c r="C517" s="66" t="s">
        <v>148</v>
      </c>
      <c r="D517" s="79">
        <v>0</v>
      </c>
      <c r="E517" s="80">
        <v>0</v>
      </c>
      <c r="F517" s="79">
        <v>0</v>
      </c>
      <c r="G517" s="80">
        <v>0</v>
      </c>
      <c r="H517" s="79">
        <v>0</v>
      </c>
      <c r="I517" s="80">
        <v>0</v>
      </c>
      <c r="J517" s="79">
        <v>0</v>
      </c>
      <c r="K517" s="80">
        <v>0</v>
      </c>
      <c r="L517" s="79">
        <v>0</v>
      </c>
      <c r="M517" s="80">
        <v>0</v>
      </c>
      <c r="N517" s="79">
        <v>0</v>
      </c>
      <c r="O517" s="80">
        <v>0</v>
      </c>
      <c r="P517" s="79">
        <v>0</v>
      </c>
      <c r="Q517" s="80">
        <v>0</v>
      </c>
      <c r="R517" s="79">
        <v>0</v>
      </c>
      <c r="S517" s="80">
        <v>0</v>
      </c>
      <c r="T517" s="81">
        <f>T516*0.85</f>
        <v>12.75</v>
      </c>
      <c r="U517" s="82">
        <v>24.064</v>
      </c>
      <c r="V517" s="79">
        <v>0</v>
      </c>
      <c r="W517" s="80">
        <v>0</v>
      </c>
      <c r="X517" s="79">
        <v>0</v>
      </c>
      <c r="Y517" s="80">
        <v>0</v>
      </c>
      <c r="Z517" s="79">
        <v>0</v>
      </c>
      <c r="AA517" s="80">
        <v>0</v>
      </c>
      <c r="AB517" s="79">
        <v>0</v>
      </c>
      <c r="AC517" s="80">
        <v>0</v>
      </c>
      <c r="AD517" s="37">
        <v>0</v>
      </c>
      <c r="AE517" s="80">
        <v>0</v>
      </c>
      <c r="AF517" s="79">
        <v>0</v>
      </c>
      <c r="AG517" s="80">
        <v>0</v>
      </c>
      <c r="AH517" s="79">
        <v>0</v>
      </c>
      <c r="AI517" s="80">
        <v>0</v>
      </c>
      <c r="AJ517" s="79">
        <v>0</v>
      </c>
      <c r="AK517" s="80">
        <v>0</v>
      </c>
      <c r="AL517" s="79">
        <v>0</v>
      </c>
      <c r="AM517" s="80">
        <v>0</v>
      </c>
      <c r="AN517" s="79">
        <v>0</v>
      </c>
      <c r="AO517" s="80">
        <v>0</v>
      </c>
      <c r="AP517" s="79">
        <v>0</v>
      </c>
      <c r="AQ517" s="80">
        <v>0</v>
      </c>
      <c r="AR517" s="79">
        <v>0</v>
      </c>
      <c r="AS517" s="80">
        <v>0</v>
      </c>
      <c r="AT517" s="79">
        <v>0</v>
      </c>
      <c r="AU517" s="80">
        <v>0</v>
      </c>
      <c r="AV517" s="79">
        <v>0</v>
      </c>
      <c r="AW517" s="80">
        <v>0</v>
      </c>
      <c r="AX517" s="79">
        <v>0</v>
      </c>
      <c r="AY517" s="80">
        <v>0</v>
      </c>
      <c r="AZ517" s="79">
        <v>0</v>
      </c>
      <c r="BA517" s="80">
        <v>0</v>
      </c>
      <c r="BB517" s="79">
        <v>0</v>
      </c>
      <c r="BC517" s="80">
        <v>0</v>
      </c>
      <c r="BD517" s="79">
        <v>0</v>
      </c>
      <c r="BE517" s="80">
        <v>0</v>
      </c>
      <c r="BF517" s="81">
        <v>25.5</v>
      </c>
      <c r="BG517" s="82">
        <v>30.582</v>
      </c>
      <c r="BH517" s="81">
        <v>12.75</v>
      </c>
      <c r="BI517" s="82">
        <v>14.47</v>
      </c>
      <c r="BJ517" s="81">
        <v>12.75</v>
      </c>
      <c r="BK517" s="176" t="s">
        <v>1003</v>
      </c>
      <c r="BL517" s="81">
        <v>8.5</v>
      </c>
      <c r="BM517" s="176">
        <v>9.209</v>
      </c>
      <c r="BN517" s="81">
        <v>8.5</v>
      </c>
      <c r="BO517" s="176" t="s">
        <v>639</v>
      </c>
      <c r="BP517" s="79">
        <v>0</v>
      </c>
      <c r="BQ517" s="80">
        <v>0</v>
      </c>
      <c r="BR517" s="79">
        <v>0</v>
      </c>
      <c r="BS517" s="82">
        <v>1.027</v>
      </c>
      <c r="BT517" s="81">
        <v>17</v>
      </c>
      <c r="BU517" s="176" t="s">
        <v>990</v>
      </c>
      <c r="BV517" s="81">
        <v>102</v>
      </c>
      <c r="BW517" s="82">
        <v>116.243</v>
      </c>
      <c r="BX517" s="81">
        <v>8.5</v>
      </c>
      <c r="BY517" s="82">
        <v>25.056</v>
      </c>
      <c r="BZ517" s="79">
        <v>0</v>
      </c>
      <c r="CA517" s="80">
        <v>0</v>
      </c>
      <c r="CB517" s="79">
        <v>0</v>
      </c>
      <c r="CC517" s="80">
        <v>0</v>
      </c>
      <c r="CD517" s="79">
        <v>0</v>
      </c>
      <c r="CE517" s="80">
        <v>0</v>
      </c>
      <c r="CF517" s="79">
        <v>0</v>
      </c>
      <c r="CG517" s="80">
        <v>0</v>
      </c>
      <c r="CH517" s="79">
        <v>0</v>
      </c>
      <c r="CI517" s="80">
        <v>0</v>
      </c>
      <c r="CJ517" s="79">
        <v>0</v>
      </c>
      <c r="CK517" s="80">
        <v>0</v>
      </c>
      <c r="CL517" s="90">
        <v>0</v>
      </c>
      <c r="CM517" s="80">
        <v>0</v>
      </c>
      <c r="CN517" s="79">
        <v>0</v>
      </c>
      <c r="CO517" s="80">
        <v>0</v>
      </c>
    </row>
    <row r="518" spans="1:93" ht="12.75">
      <c r="A518" s="38" t="s">
        <v>178</v>
      </c>
      <c r="B518" s="1" t="s">
        <v>179</v>
      </c>
      <c r="C518" s="65" t="s">
        <v>177</v>
      </c>
      <c r="D518" s="79">
        <v>0</v>
      </c>
      <c r="E518" s="98">
        <v>9.6</v>
      </c>
      <c r="F518" s="79">
        <v>0</v>
      </c>
      <c r="G518" s="80">
        <v>0</v>
      </c>
      <c r="H518" s="79">
        <v>0</v>
      </c>
      <c r="I518" s="80">
        <v>0</v>
      </c>
      <c r="J518" s="79">
        <v>0</v>
      </c>
      <c r="K518" s="176">
        <v>0.3</v>
      </c>
      <c r="L518" s="79">
        <v>0</v>
      </c>
      <c r="M518" s="80">
        <v>0</v>
      </c>
      <c r="N518" s="79">
        <v>0</v>
      </c>
      <c r="O518" s="80">
        <v>0</v>
      </c>
      <c r="P518" s="79">
        <v>0</v>
      </c>
      <c r="Q518" s="80">
        <v>6</v>
      </c>
      <c r="R518" s="79">
        <v>0</v>
      </c>
      <c r="S518" s="98">
        <v>3</v>
      </c>
      <c r="T518" s="79">
        <v>16</v>
      </c>
      <c r="U518" s="98">
        <v>20.4</v>
      </c>
      <c r="V518" s="79">
        <v>0</v>
      </c>
      <c r="W518" s="98">
        <v>1</v>
      </c>
      <c r="X518" s="79">
        <v>0</v>
      </c>
      <c r="Y518" s="98">
        <v>14.8</v>
      </c>
      <c r="Z518" s="79">
        <v>0</v>
      </c>
      <c r="AA518" s="80">
        <v>0</v>
      </c>
      <c r="AB518" s="79">
        <v>0</v>
      </c>
      <c r="AC518" s="80">
        <v>0</v>
      </c>
      <c r="AD518" s="37">
        <v>0</v>
      </c>
      <c r="AE518" s="80">
        <v>0</v>
      </c>
      <c r="AF518" s="79">
        <v>0</v>
      </c>
      <c r="AG518" s="80">
        <v>0</v>
      </c>
      <c r="AH518" s="79">
        <v>0</v>
      </c>
      <c r="AI518" s="98">
        <v>12</v>
      </c>
      <c r="AJ518" s="79">
        <v>0</v>
      </c>
      <c r="AK518" s="98">
        <v>7.7</v>
      </c>
      <c r="AL518" s="79">
        <v>0</v>
      </c>
      <c r="AM518" s="80">
        <v>7</v>
      </c>
      <c r="AN518" s="79">
        <v>30</v>
      </c>
      <c r="AO518" s="176" t="s">
        <v>537</v>
      </c>
      <c r="AP518" s="79">
        <v>0</v>
      </c>
      <c r="AQ518" s="176">
        <v>3.5</v>
      </c>
      <c r="AR518" s="79">
        <v>0</v>
      </c>
      <c r="AS518" s="98">
        <v>2</v>
      </c>
      <c r="AT518" s="79">
        <v>0</v>
      </c>
      <c r="AU518" s="176" t="s">
        <v>985</v>
      </c>
      <c r="AV518" s="79">
        <v>0</v>
      </c>
      <c r="AW518" s="80">
        <v>0</v>
      </c>
      <c r="AX518" s="79">
        <v>0</v>
      </c>
      <c r="AY518" s="176">
        <v>4</v>
      </c>
      <c r="AZ518" s="79">
        <v>0</v>
      </c>
      <c r="BA518" s="83">
        <v>1.3</v>
      </c>
      <c r="BB518" s="79">
        <v>20</v>
      </c>
      <c r="BC518" s="98">
        <v>66.4</v>
      </c>
      <c r="BD518" s="79">
        <v>0</v>
      </c>
      <c r="BE518" s="176" t="s">
        <v>998</v>
      </c>
      <c r="BF518" s="79">
        <v>0</v>
      </c>
      <c r="BG518" s="176" t="s">
        <v>645</v>
      </c>
      <c r="BH518" s="79">
        <v>10</v>
      </c>
      <c r="BI518" s="176">
        <v>2.7</v>
      </c>
      <c r="BJ518" s="79">
        <v>10</v>
      </c>
      <c r="BK518" s="176" t="s">
        <v>954</v>
      </c>
      <c r="BL518" s="79">
        <v>0</v>
      </c>
      <c r="BM518" s="176">
        <v>1.7</v>
      </c>
      <c r="BN518" s="79">
        <v>0</v>
      </c>
      <c r="BO518" s="98">
        <v>6.3</v>
      </c>
      <c r="BP518" s="79">
        <v>0</v>
      </c>
      <c r="BQ518" s="80">
        <v>172</v>
      </c>
      <c r="BR518" s="79">
        <v>0</v>
      </c>
      <c r="BS518" s="80">
        <v>0</v>
      </c>
      <c r="BT518" s="79">
        <v>0</v>
      </c>
      <c r="BU518" s="98">
        <v>17.7</v>
      </c>
      <c r="BV518" s="79">
        <v>0</v>
      </c>
      <c r="BW518" s="176">
        <v>2.2</v>
      </c>
      <c r="BX518" s="79">
        <v>0</v>
      </c>
      <c r="BY518" s="176">
        <v>8.5</v>
      </c>
      <c r="BZ518" s="79">
        <v>0</v>
      </c>
      <c r="CA518" s="98">
        <v>1.7</v>
      </c>
      <c r="CB518" s="79">
        <v>0</v>
      </c>
      <c r="CC518" s="80">
        <v>2</v>
      </c>
      <c r="CD518" s="79">
        <v>30</v>
      </c>
      <c r="CE518" s="80">
        <v>120</v>
      </c>
      <c r="CF518" s="79">
        <v>0</v>
      </c>
      <c r="CG518" s="98">
        <v>2</v>
      </c>
      <c r="CH518" s="79">
        <v>0</v>
      </c>
      <c r="CI518" s="98">
        <v>0.5</v>
      </c>
      <c r="CJ518" s="79">
        <v>0</v>
      </c>
      <c r="CK518" s="80">
        <v>0</v>
      </c>
      <c r="CL518" s="90">
        <v>0</v>
      </c>
      <c r="CM518" s="80">
        <v>0</v>
      </c>
      <c r="CN518" s="79">
        <v>0</v>
      </c>
      <c r="CO518" s="176">
        <v>2</v>
      </c>
    </row>
    <row r="519" spans="1:93" ht="12.75">
      <c r="A519" s="39"/>
      <c r="B519" s="2"/>
      <c r="C519" s="66" t="s">
        <v>148</v>
      </c>
      <c r="D519" s="79">
        <v>0</v>
      </c>
      <c r="E519" s="82">
        <v>8.403</v>
      </c>
      <c r="F519" s="79">
        <v>0</v>
      </c>
      <c r="G519" s="80">
        <v>0</v>
      </c>
      <c r="H519" s="79">
        <v>0</v>
      </c>
      <c r="I519" s="80">
        <v>0</v>
      </c>
      <c r="J519" s="79">
        <v>0</v>
      </c>
      <c r="K519" s="176" t="s">
        <v>631</v>
      </c>
      <c r="L519" s="79">
        <v>0</v>
      </c>
      <c r="M519" s="80">
        <v>0</v>
      </c>
      <c r="N519" s="79">
        <v>0</v>
      </c>
      <c r="O519" s="80">
        <v>0</v>
      </c>
      <c r="P519" s="79">
        <v>0</v>
      </c>
      <c r="Q519" s="82">
        <v>5.706</v>
      </c>
      <c r="R519" s="79">
        <v>0</v>
      </c>
      <c r="S519" s="82">
        <v>2.296</v>
      </c>
      <c r="T519" s="81">
        <f>T518*0.85</f>
        <v>13.6</v>
      </c>
      <c r="U519" s="82">
        <v>23.659</v>
      </c>
      <c r="V519" s="79">
        <v>0</v>
      </c>
      <c r="W519" s="82">
        <v>1.572</v>
      </c>
      <c r="X519" s="79">
        <v>0</v>
      </c>
      <c r="Y519" s="82">
        <v>14.333</v>
      </c>
      <c r="Z519" s="79">
        <v>0</v>
      </c>
      <c r="AA519" s="80">
        <v>0</v>
      </c>
      <c r="AB519" s="79">
        <v>0</v>
      </c>
      <c r="AC519" s="80">
        <v>0</v>
      </c>
      <c r="AD519" s="37">
        <v>0</v>
      </c>
      <c r="AE519" s="80">
        <v>0</v>
      </c>
      <c r="AF519" s="79">
        <v>0</v>
      </c>
      <c r="AG519" s="80">
        <v>0</v>
      </c>
      <c r="AH519" s="79">
        <v>0</v>
      </c>
      <c r="AI519" s="82">
        <v>10.452</v>
      </c>
      <c r="AJ519" s="79">
        <v>0</v>
      </c>
      <c r="AK519" s="82">
        <v>6.964</v>
      </c>
      <c r="AL519" s="79">
        <v>0</v>
      </c>
      <c r="AM519" s="82">
        <v>3.499</v>
      </c>
      <c r="AN519" s="81">
        <v>22</v>
      </c>
      <c r="AO519" s="176">
        <v>31.288</v>
      </c>
      <c r="AP519" s="79">
        <v>0</v>
      </c>
      <c r="AQ519" s="176">
        <v>3.2520000000000002</v>
      </c>
      <c r="AR519" s="79">
        <v>0</v>
      </c>
      <c r="AS519" s="82">
        <v>0.907</v>
      </c>
      <c r="AT519" s="79">
        <v>0</v>
      </c>
      <c r="AU519" s="176" t="s">
        <v>986</v>
      </c>
      <c r="AV519" s="79">
        <v>0</v>
      </c>
      <c r="AW519" s="80">
        <v>0</v>
      </c>
      <c r="AX519" s="79">
        <v>0</v>
      </c>
      <c r="AY519" s="176">
        <v>2.554</v>
      </c>
      <c r="AZ519" s="79">
        <v>0</v>
      </c>
      <c r="BA519" s="82">
        <v>0.584</v>
      </c>
      <c r="BB519" s="81">
        <v>17</v>
      </c>
      <c r="BC519" s="82">
        <v>55.375</v>
      </c>
      <c r="BD519" s="79">
        <v>0</v>
      </c>
      <c r="BE519" s="176" t="s">
        <v>999</v>
      </c>
      <c r="BF519" s="79">
        <v>0</v>
      </c>
      <c r="BG519" s="176" t="s">
        <v>646</v>
      </c>
      <c r="BH519" s="81">
        <v>8.5</v>
      </c>
      <c r="BI519" s="176">
        <v>2.508</v>
      </c>
      <c r="BJ519" s="81">
        <v>8.5</v>
      </c>
      <c r="BK519" s="176" t="s">
        <v>1004</v>
      </c>
      <c r="BL519" s="79">
        <v>0</v>
      </c>
      <c r="BM519" s="176">
        <v>3.31</v>
      </c>
      <c r="BN519" s="79">
        <v>0</v>
      </c>
      <c r="BO519" s="82">
        <v>7.47</v>
      </c>
      <c r="BP519" s="79">
        <v>0</v>
      </c>
      <c r="BQ519" s="82">
        <v>113.044</v>
      </c>
      <c r="BR519" s="79">
        <v>0</v>
      </c>
      <c r="BS519" s="80">
        <v>0</v>
      </c>
      <c r="BT519" s="79">
        <v>0</v>
      </c>
      <c r="BU519" s="82">
        <v>13.792</v>
      </c>
      <c r="BV519" s="79">
        <v>0</v>
      </c>
      <c r="BW519" s="176">
        <v>2.915</v>
      </c>
      <c r="BX519" s="79">
        <v>0</v>
      </c>
      <c r="BY519" s="176" t="s">
        <v>655</v>
      </c>
      <c r="BZ519" s="79">
        <v>0</v>
      </c>
      <c r="CA519" s="82">
        <v>4.682</v>
      </c>
      <c r="CB519" s="79">
        <v>0</v>
      </c>
      <c r="CC519" s="82">
        <v>2.801</v>
      </c>
      <c r="CD519" s="81">
        <f>CD518*0.85</f>
        <v>25.5</v>
      </c>
      <c r="CE519" s="176" t="s">
        <v>995</v>
      </c>
      <c r="CF519" s="79">
        <v>0</v>
      </c>
      <c r="CG519" s="82">
        <v>2.058</v>
      </c>
      <c r="CH519" s="79">
        <v>0</v>
      </c>
      <c r="CI519" s="82">
        <v>0.746</v>
      </c>
      <c r="CJ519" s="79">
        <v>0</v>
      </c>
      <c r="CK519" s="80">
        <v>0</v>
      </c>
      <c r="CL519" s="90">
        <v>0</v>
      </c>
      <c r="CM519" s="80">
        <v>0</v>
      </c>
      <c r="CN519" s="79">
        <v>0</v>
      </c>
      <c r="CO519" s="176">
        <v>6.728</v>
      </c>
    </row>
    <row r="520" spans="1:93" ht="12.75">
      <c r="A520" s="38" t="s">
        <v>181</v>
      </c>
      <c r="B520" s="1" t="s">
        <v>180</v>
      </c>
      <c r="C520" s="65" t="s">
        <v>177</v>
      </c>
      <c r="D520" s="79">
        <v>0</v>
      </c>
      <c r="E520" s="98">
        <v>3</v>
      </c>
      <c r="F520" s="79">
        <v>0</v>
      </c>
      <c r="G520" s="176">
        <v>2.4</v>
      </c>
      <c r="H520" s="79">
        <v>0</v>
      </c>
      <c r="I520" s="176" t="s">
        <v>630</v>
      </c>
      <c r="J520" s="79">
        <v>0</v>
      </c>
      <c r="K520" s="176">
        <v>0.1</v>
      </c>
      <c r="L520" s="79">
        <v>0</v>
      </c>
      <c r="M520" s="176" t="s">
        <v>632</v>
      </c>
      <c r="N520" s="79">
        <v>0</v>
      </c>
      <c r="O520" s="176" t="s">
        <v>634</v>
      </c>
      <c r="P520" s="79">
        <v>0</v>
      </c>
      <c r="Q520" s="83">
        <v>34.8</v>
      </c>
      <c r="R520" s="79">
        <v>0</v>
      </c>
      <c r="S520" s="98">
        <v>207.8</v>
      </c>
      <c r="T520" s="79">
        <v>0</v>
      </c>
      <c r="U520" s="98">
        <v>28.9</v>
      </c>
      <c r="V520" s="79">
        <v>0</v>
      </c>
      <c r="W520" s="98">
        <v>12.6</v>
      </c>
      <c r="X520" s="79">
        <v>30</v>
      </c>
      <c r="Y520" s="98">
        <v>98.2</v>
      </c>
      <c r="Z520" s="79">
        <v>0</v>
      </c>
      <c r="AA520" s="176" t="s">
        <v>980</v>
      </c>
      <c r="AB520" s="79">
        <v>0</v>
      </c>
      <c r="AC520" s="176" t="s">
        <v>981</v>
      </c>
      <c r="AD520" s="37">
        <v>0</v>
      </c>
      <c r="AE520" s="98">
        <v>0.2</v>
      </c>
      <c r="AF520" s="79">
        <v>0</v>
      </c>
      <c r="AG520" s="176" t="s">
        <v>656</v>
      </c>
      <c r="AH520" s="79">
        <v>0</v>
      </c>
      <c r="AI520" s="176">
        <v>15.7</v>
      </c>
      <c r="AJ520" s="79">
        <v>0</v>
      </c>
      <c r="AK520" s="98">
        <v>13.6</v>
      </c>
      <c r="AL520" s="79">
        <v>0</v>
      </c>
      <c r="AM520" s="176" t="s">
        <v>659</v>
      </c>
      <c r="AN520" s="79">
        <v>0</v>
      </c>
      <c r="AO520" s="98">
        <v>24</v>
      </c>
      <c r="AP520" s="79">
        <v>0</v>
      </c>
      <c r="AQ520" s="98">
        <v>19.4</v>
      </c>
      <c r="AR520" s="79">
        <v>0</v>
      </c>
      <c r="AS520" s="98">
        <v>38.7</v>
      </c>
      <c r="AT520" s="79">
        <v>0</v>
      </c>
      <c r="AU520" s="80">
        <v>0</v>
      </c>
      <c r="AV520" s="79">
        <v>0</v>
      </c>
      <c r="AW520" s="176" t="s">
        <v>18</v>
      </c>
      <c r="AX520" s="79">
        <v>0</v>
      </c>
      <c r="AY520" s="98">
        <v>17</v>
      </c>
      <c r="AZ520" s="79">
        <v>0</v>
      </c>
      <c r="BA520" s="98">
        <v>1.1</v>
      </c>
      <c r="BB520" s="79">
        <v>40</v>
      </c>
      <c r="BC520" s="98">
        <v>66.3</v>
      </c>
      <c r="BD520" s="79">
        <v>10</v>
      </c>
      <c r="BE520" s="176">
        <v>33.8</v>
      </c>
      <c r="BF520" s="79">
        <v>60</v>
      </c>
      <c r="BG520" s="176" t="s">
        <v>647</v>
      </c>
      <c r="BH520" s="79">
        <v>15</v>
      </c>
      <c r="BI520" s="176" t="s">
        <v>649</v>
      </c>
      <c r="BJ520" s="79">
        <v>20</v>
      </c>
      <c r="BK520" s="176">
        <v>10.7</v>
      </c>
      <c r="BL520" s="79">
        <v>5</v>
      </c>
      <c r="BM520" s="98">
        <v>9.1</v>
      </c>
      <c r="BN520" s="79">
        <v>0</v>
      </c>
      <c r="BO520" s="176" t="s">
        <v>640</v>
      </c>
      <c r="BP520" s="79">
        <v>0</v>
      </c>
      <c r="BQ520" s="176">
        <v>12.8</v>
      </c>
      <c r="BR520" s="79">
        <v>0</v>
      </c>
      <c r="BS520" s="98">
        <v>24.5</v>
      </c>
      <c r="BT520" s="79">
        <v>0</v>
      </c>
      <c r="BU520" s="176" t="s">
        <v>991</v>
      </c>
      <c r="BV520" s="79">
        <v>0</v>
      </c>
      <c r="BW520" s="83">
        <v>1.5</v>
      </c>
      <c r="BX520" s="79">
        <v>0</v>
      </c>
      <c r="BY520" s="176">
        <v>0.2</v>
      </c>
      <c r="BZ520" s="79">
        <v>0</v>
      </c>
      <c r="CA520" s="176" t="s">
        <v>539</v>
      </c>
      <c r="CB520" s="79">
        <v>0</v>
      </c>
      <c r="CC520" s="176">
        <v>13.5</v>
      </c>
      <c r="CD520" s="79">
        <v>0</v>
      </c>
      <c r="CE520" s="176">
        <v>6.7</v>
      </c>
      <c r="CF520" s="79">
        <v>0</v>
      </c>
      <c r="CG520" s="98">
        <v>15</v>
      </c>
      <c r="CH520" s="79">
        <v>0</v>
      </c>
      <c r="CI520" s="80">
        <v>5</v>
      </c>
      <c r="CJ520" s="79">
        <v>0</v>
      </c>
      <c r="CK520" s="83">
        <v>2.6</v>
      </c>
      <c r="CL520" s="90">
        <v>0</v>
      </c>
      <c r="CM520" s="176" t="s">
        <v>16</v>
      </c>
      <c r="CN520" s="79">
        <v>0</v>
      </c>
      <c r="CO520" s="176">
        <v>2.3</v>
      </c>
    </row>
    <row r="521" spans="1:93" ht="12.75">
      <c r="A521" s="39"/>
      <c r="B521" s="2"/>
      <c r="C521" s="66" t="s">
        <v>148</v>
      </c>
      <c r="D521" s="79">
        <v>0</v>
      </c>
      <c r="E521" s="82">
        <v>2.518</v>
      </c>
      <c r="F521" s="79">
        <v>0</v>
      </c>
      <c r="G521" s="82">
        <v>4.486</v>
      </c>
      <c r="H521" s="79">
        <v>0</v>
      </c>
      <c r="I521" s="82">
        <v>10.803</v>
      </c>
      <c r="J521" s="79">
        <v>0</v>
      </c>
      <c r="K521" s="82">
        <v>0.337</v>
      </c>
      <c r="L521" s="79">
        <v>0</v>
      </c>
      <c r="M521" s="82">
        <v>1.134</v>
      </c>
      <c r="N521" s="79">
        <v>0</v>
      </c>
      <c r="O521" s="82">
        <v>7.26</v>
      </c>
      <c r="P521" s="79">
        <v>0</v>
      </c>
      <c r="Q521" s="82">
        <v>26.811</v>
      </c>
      <c r="R521" s="79">
        <v>0</v>
      </c>
      <c r="S521" s="82">
        <v>36.725</v>
      </c>
      <c r="T521" s="79">
        <v>0</v>
      </c>
      <c r="U521" s="117">
        <v>22.562</v>
      </c>
      <c r="V521" s="79">
        <v>0</v>
      </c>
      <c r="W521" s="82">
        <v>10.999</v>
      </c>
      <c r="X521" s="81">
        <f>X520*0.85</f>
        <v>25.5</v>
      </c>
      <c r="Y521" s="82">
        <v>65.038</v>
      </c>
      <c r="Z521" s="79">
        <v>0</v>
      </c>
      <c r="AA521" s="82">
        <v>10.495</v>
      </c>
      <c r="AB521" s="79">
        <v>0</v>
      </c>
      <c r="AC521" s="176" t="s">
        <v>982</v>
      </c>
      <c r="AD521" s="37">
        <v>0</v>
      </c>
      <c r="AE521" s="82">
        <v>0.758</v>
      </c>
      <c r="AF521" s="79">
        <v>0</v>
      </c>
      <c r="AG521" s="82">
        <v>41.777</v>
      </c>
      <c r="AH521" s="79">
        <v>0</v>
      </c>
      <c r="AI521" s="176" t="s">
        <v>658</v>
      </c>
      <c r="AJ521" s="79">
        <v>0</v>
      </c>
      <c r="AK521" s="82">
        <v>22.828</v>
      </c>
      <c r="AL521" s="79">
        <v>0</v>
      </c>
      <c r="AM521" s="82">
        <v>1.838</v>
      </c>
      <c r="AN521" s="79">
        <v>0</v>
      </c>
      <c r="AO521" s="82">
        <v>18.719</v>
      </c>
      <c r="AP521" s="79">
        <v>0</v>
      </c>
      <c r="AQ521" s="82">
        <v>13.631</v>
      </c>
      <c r="AR521" s="79">
        <v>0</v>
      </c>
      <c r="AS521" s="82">
        <v>27.732</v>
      </c>
      <c r="AT521" s="79">
        <v>0</v>
      </c>
      <c r="AU521" s="80">
        <v>0</v>
      </c>
      <c r="AV521" s="79">
        <v>0</v>
      </c>
      <c r="AW521" s="176" t="s">
        <v>663</v>
      </c>
      <c r="AX521" s="79">
        <v>0</v>
      </c>
      <c r="AY521" s="82">
        <v>11.854</v>
      </c>
      <c r="AZ521" s="79">
        <v>0</v>
      </c>
      <c r="BA521" s="82">
        <v>1.487</v>
      </c>
      <c r="BB521" s="81">
        <v>34</v>
      </c>
      <c r="BC521" s="82">
        <v>64.87</v>
      </c>
      <c r="BD521" s="81">
        <v>8.5</v>
      </c>
      <c r="BE521" s="176">
        <v>5.72</v>
      </c>
      <c r="BF521" s="81">
        <v>51</v>
      </c>
      <c r="BG521" s="176" t="s">
        <v>648</v>
      </c>
      <c r="BH521" s="81">
        <v>12.75</v>
      </c>
      <c r="BI521" s="82">
        <v>32.269</v>
      </c>
      <c r="BJ521" s="81">
        <v>17</v>
      </c>
      <c r="BK521" s="176" t="s">
        <v>637</v>
      </c>
      <c r="BL521" s="81">
        <v>4.25</v>
      </c>
      <c r="BM521" s="82">
        <v>7.793</v>
      </c>
      <c r="BN521" s="79">
        <v>0</v>
      </c>
      <c r="BO521" s="82">
        <v>2.368</v>
      </c>
      <c r="BP521" s="79">
        <v>0</v>
      </c>
      <c r="BQ521" s="82">
        <v>10.348</v>
      </c>
      <c r="BR521" s="79">
        <v>0</v>
      </c>
      <c r="BS521" s="82">
        <v>9.924</v>
      </c>
      <c r="BT521" s="79">
        <v>0</v>
      </c>
      <c r="BU521" s="176" t="s">
        <v>992</v>
      </c>
      <c r="BV521" s="79">
        <v>0</v>
      </c>
      <c r="BW521" s="82">
        <v>2.804</v>
      </c>
      <c r="BX521" s="79">
        <v>0</v>
      </c>
      <c r="BY521" s="176">
        <v>1.466</v>
      </c>
      <c r="BZ521" s="79">
        <v>0</v>
      </c>
      <c r="CA521" s="176" t="s">
        <v>642</v>
      </c>
      <c r="CB521" s="79">
        <v>0</v>
      </c>
      <c r="CC521" s="176">
        <v>5.226000000000001</v>
      </c>
      <c r="CD521" s="79">
        <v>0</v>
      </c>
      <c r="CE521" s="176">
        <v>10.911999999999999</v>
      </c>
      <c r="CF521" s="79">
        <v>0</v>
      </c>
      <c r="CG521" s="82">
        <v>11.356</v>
      </c>
      <c r="CH521" s="79">
        <v>0</v>
      </c>
      <c r="CI521" s="80">
        <v>2.129</v>
      </c>
      <c r="CJ521" s="79">
        <v>0</v>
      </c>
      <c r="CK521" s="82">
        <v>1.851</v>
      </c>
      <c r="CL521" s="90">
        <v>0</v>
      </c>
      <c r="CM521" s="176" t="s">
        <v>983</v>
      </c>
      <c r="CN521" s="79">
        <v>0</v>
      </c>
      <c r="CO521" s="176" t="s">
        <v>636</v>
      </c>
    </row>
    <row r="522" spans="1:93" ht="12.75">
      <c r="A522" s="38" t="s">
        <v>183</v>
      </c>
      <c r="B522" s="1" t="s">
        <v>182</v>
      </c>
      <c r="C522" s="65" t="s">
        <v>177</v>
      </c>
      <c r="D522" s="79">
        <v>0</v>
      </c>
      <c r="E522" s="80">
        <v>1</v>
      </c>
      <c r="F522" s="79">
        <v>0</v>
      </c>
      <c r="G522" s="80">
        <v>0</v>
      </c>
      <c r="H522" s="79">
        <v>0</v>
      </c>
      <c r="I522" s="80">
        <v>0</v>
      </c>
      <c r="J522" s="79">
        <v>0</v>
      </c>
      <c r="K522" s="80">
        <v>0</v>
      </c>
      <c r="L522" s="79">
        <v>0</v>
      </c>
      <c r="M522" s="80">
        <v>0</v>
      </c>
      <c r="N522" s="79">
        <v>0</v>
      </c>
      <c r="O522" s="98">
        <v>11</v>
      </c>
      <c r="P522" s="79">
        <v>0</v>
      </c>
      <c r="Q522" s="80">
        <v>5</v>
      </c>
      <c r="R522" s="79">
        <v>0</v>
      </c>
      <c r="S522" s="80">
        <v>0</v>
      </c>
      <c r="T522" s="90">
        <v>0</v>
      </c>
      <c r="U522" s="98">
        <v>0</v>
      </c>
      <c r="V522" s="79">
        <v>0</v>
      </c>
      <c r="W522" s="80">
        <v>0</v>
      </c>
      <c r="X522" s="79">
        <v>0</v>
      </c>
      <c r="Y522" s="98">
        <v>3</v>
      </c>
      <c r="Z522" s="79">
        <v>0</v>
      </c>
      <c r="AA522" s="80">
        <v>0</v>
      </c>
      <c r="AB522" s="79">
        <v>0</v>
      </c>
      <c r="AC522" s="80">
        <v>0</v>
      </c>
      <c r="AD522" s="37">
        <v>0</v>
      </c>
      <c r="AE522" s="80">
        <v>0</v>
      </c>
      <c r="AF522" s="79">
        <v>0</v>
      </c>
      <c r="AG522" s="80">
        <v>2</v>
      </c>
      <c r="AH522" s="79">
        <v>0</v>
      </c>
      <c r="AI522" s="80">
        <v>0</v>
      </c>
      <c r="AJ522" s="79">
        <v>0</v>
      </c>
      <c r="AK522" s="80">
        <v>0</v>
      </c>
      <c r="AL522" s="79">
        <v>0</v>
      </c>
      <c r="AM522" s="80">
        <v>0</v>
      </c>
      <c r="AN522" s="79">
        <v>0</v>
      </c>
      <c r="AO522" s="176">
        <v>0.2</v>
      </c>
      <c r="AP522" s="79">
        <v>0</v>
      </c>
      <c r="AQ522" s="80">
        <v>0</v>
      </c>
      <c r="AR522" s="79">
        <v>0</v>
      </c>
      <c r="AS522" s="80">
        <v>0</v>
      </c>
      <c r="AT522" s="79">
        <v>0</v>
      </c>
      <c r="AU522" s="80">
        <v>0</v>
      </c>
      <c r="AV522" s="79">
        <v>0</v>
      </c>
      <c r="AW522" s="80">
        <v>0</v>
      </c>
      <c r="AX522" s="79">
        <v>0</v>
      </c>
      <c r="AY522" s="80">
        <v>0</v>
      </c>
      <c r="AZ522" s="79">
        <v>0</v>
      </c>
      <c r="BA522" s="80">
        <v>0</v>
      </c>
      <c r="BB522" s="79">
        <v>10</v>
      </c>
      <c r="BC522" s="176" t="s">
        <v>19</v>
      </c>
      <c r="BD522" s="79">
        <v>0</v>
      </c>
      <c r="BE522" s="80">
        <v>22</v>
      </c>
      <c r="BF522" s="79">
        <v>0</v>
      </c>
      <c r="BG522" s="80">
        <v>0</v>
      </c>
      <c r="BH522" s="81" t="s">
        <v>415</v>
      </c>
      <c r="BI522" s="176" t="s">
        <v>1000</v>
      </c>
      <c r="BJ522" s="79">
        <v>0</v>
      </c>
      <c r="BK522" s="80">
        <v>21</v>
      </c>
      <c r="BL522" s="79">
        <v>0</v>
      </c>
      <c r="BM522" s="98">
        <v>6</v>
      </c>
      <c r="BN522" s="79">
        <v>0</v>
      </c>
      <c r="BO522" s="80">
        <v>9</v>
      </c>
      <c r="BP522" s="79">
        <v>13</v>
      </c>
      <c r="BQ522" s="80">
        <v>14</v>
      </c>
      <c r="BR522" s="79">
        <v>0</v>
      </c>
      <c r="BS522" s="98">
        <v>0</v>
      </c>
      <c r="BT522" s="79">
        <v>0</v>
      </c>
      <c r="BU522" s="80">
        <v>8</v>
      </c>
      <c r="BV522" s="79">
        <v>0</v>
      </c>
      <c r="BW522" s="80">
        <v>3</v>
      </c>
      <c r="BX522" s="79">
        <v>0</v>
      </c>
      <c r="BY522" s="80">
        <v>3.5</v>
      </c>
      <c r="BZ522" s="79">
        <v>0</v>
      </c>
      <c r="CA522" s="80">
        <v>0</v>
      </c>
      <c r="CB522" s="79">
        <v>0</v>
      </c>
      <c r="CC522" s="80">
        <v>0</v>
      </c>
      <c r="CD522" s="79">
        <v>0</v>
      </c>
      <c r="CE522" s="176">
        <v>0.5</v>
      </c>
      <c r="CF522" s="79">
        <v>0</v>
      </c>
      <c r="CG522" s="80">
        <v>0</v>
      </c>
      <c r="CH522" s="79">
        <v>0</v>
      </c>
      <c r="CI522" s="80">
        <v>0</v>
      </c>
      <c r="CJ522" s="79">
        <v>0</v>
      </c>
      <c r="CK522" s="80">
        <v>0</v>
      </c>
      <c r="CL522" s="90">
        <v>0</v>
      </c>
      <c r="CM522" s="80">
        <v>0</v>
      </c>
      <c r="CN522" s="79">
        <v>0</v>
      </c>
      <c r="CO522" s="80">
        <v>0</v>
      </c>
    </row>
    <row r="523" spans="1:93" ht="12.75">
      <c r="A523" s="39"/>
      <c r="B523" s="2"/>
      <c r="C523" s="66" t="s">
        <v>148</v>
      </c>
      <c r="D523" s="79">
        <v>0</v>
      </c>
      <c r="E523" s="80">
        <v>0.537</v>
      </c>
      <c r="F523" s="79">
        <v>0</v>
      </c>
      <c r="G523" s="80">
        <v>0</v>
      </c>
      <c r="H523" s="79">
        <v>0</v>
      </c>
      <c r="I523" s="80">
        <v>0</v>
      </c>
      <c r="J523" s="79">
        <v>0</v>
      </c>
      <c r="K523" s="80">
        <v>0</v>
      </c>
      <c r="L523" s="79">
        <v>0</v>
      </c>
      <c r="M523" s="80">
        <v>0</v>
      </c>
      <c r="N523" s="79">
        <v>0</v>
      </c>
      <c r="O523" s="82">
        <v>7.125</v>
      </c>
      <c r="P523" s="79">
        <v>0</v>
      </c>
      <c r="Q523" s="176">
        <v>2.669</v>
      </c>
      <c r="R523" s="79">
        <v>0</v>
      </c>
      <c r="S523" s="80">
        <v>0</v>
      </c>
      <c r="T523" s="90">
        <v>0</v>
      </c>
      <c r="U523" s="82">
        <v>0</v>
      </c>
      <c r="V523" s="79">
        <v>0</v>
      </c>
      <c r="W523" s="80">
        <v>0</v>
      </c>
      <c r="X523" s="79">
        <v>0</v>
      </c>
      <c r="Y523" s="82">
        <v>4.111</v>
      </c>
      <c r="Z523" s="79">
        <v>0</v>
      </c>
      <c r="AA523" s="80">
        <v>0</v>
      </c>
      <c r="AB523" s="79">
        <v>0</v>
      </c>
      <c r="AC523" s="80">
        <v>0</v>
      </c>
      <c r="AD523" s="37">
        <v>0</v>
      </c>
      <c r="AE523" s="80">
        <v>0</v>
      </c>
      <c r="AF523" s="79">
        <v>0</v>
      </c>
      <c r="AG523" s="82">
        <v>0.604</v>
      </c>
      <c r="AH523" s="79">
        <v>0</v>
      </c>
      <c r="AI523" s="80">
        <v>0</v>
      </c>
      <c r="AJ523" s="79">
        <v>0</v>
      </c>
      <c r="AK523" s="80">
        <v>0</v>
      </c>
      <c r="AL523" s="79">
        <v>0</v>
      </c>
      <c r="AM523" s="80">
        <v>0</v>
      </c>
      <c r="AN523" s="79">
        <v>0</v>
      </c>
      <c r="AO523" s="176">
        <v>0.149</v>
      </c>
      <c r="AP523" s="79">
        <v>0</v>
      </c>
      <c r="AQ523" s="80">
        <v>0</v>
      </c>
      <c r="AR523" s="79">
        <v>0</v>
      </c>
      <c r="AS523" s="80">
        <v>0</v>
      </c>
      <c r="AT523" s="79">
        <v>0</v>
      </c>
      <c r="AU523" s="80">
        <v>0</v>
      </c>
      <c r="AV523" s="79">
        <v>0</v>
      </c>
      <c r="AW523" s="80">
        <v>0</v>
      </c>
      <c r="AX523" s="79">
        <v>0</v>
      </c>
      <c r="AY523" s="80">
        <v>0</v>
      </c>
      <c r="AZ523" s="79">
        <v>0</v>
      </c>
      <c r="BA523" s="80">
        <v>0</v>
      </c>
      <c r="BB523" s="81">
        <v>10</v>
      </c>
      <c r="BC523" s="176">
        <v>7.995</v>
      </c>
      <c r="BD523" s="79">
        <v>0</v>
      </c>
      <c r="BE523" s="176">
        <v>35.327</v>
      </c>
      <c r="BF523" s="79">
        <v>0</v>
      </c>
      <c r="BG523" s="80">
        <v>0</v>
      </c>
      <c r="BH523" s="81">
        <v>15.5</v>
      </c>
      <c r="BI523" s="82">
        <v>92.835</v>
      </c>
      <c r="BJ523" s="79">
        <v>0</v>
      </c>
      <c r="BK523" s="82">
        <v>28.602</v>
      </c>
      <c r="BL523" s="79">
        <v>0</v>
      </c>
      <c r="BM523" s="83">
        <v>8.853</v>
      </c>
      <c r="BN523" s="79">
        <v>0</v>
      </c>
      <c r="BO523" s="82">
        <v>12.34</v>
      </c>
      <c r="BP523" s="81">
        <v>9.74</v>
      </c>
      <c r="BQ523" s="82">
        <v>10.494</v>
      </c>
      <c r="BR523" s="79">
        <v>0</v>
      </c>
      <c r="BS523" s="82">
        <v>0</v>
      </c>
      <c r="BT523" s="79">
        <v>0</v>
      </c>
      <c r="BU523" s="80">
        <v>4.678</v>
      </c>
      <c r="BV523" s="79">
        <v>0</v>
      </c>
      <c r="BW523" s="176" t="s">
        <v>993</v>
      </c>
      <c r="BX523" s="79">
        <v>0</v>
      </c>
      <c r="BY523" s="176">
        <v>12.265</v>
      </c>
      <c r="BZ523" s="79">
        <v>0</v>
      </c>
      <c r="CA523" s="80">
        <v>0</v>
      </c>
      <c r="CB523" s="79">
        <v>0</v>
      </c>
      <c r="CC523" s="80">
        <v>0</v>
      </c>
      <c r="CD523" s="79">
        <v>0</v>
      </c>
      <c r="CE523" s="176">
        <v>0.248</v>
      </c>
      <c r="CF523" s="79">
        <v>0</v>
      </c>
      <c r="CG523" s="80">
        <v>0</v>
      </c>
      <c r="CH523" s="79">
        <v>0</v>
      </c>
      <c r="CI523" s="80">
        <v>0</v>
      </c>
      <c r="CJ523" s="79">
        <v>0</v>
      </c>
      <c r="CK523" s="80">
        <v>0</v>
      </c>
      <c r="CL523" s="90">
        <v>0</v>
      </c>
      <c r="CM523" s="80">
        <v>0</v>
      </c>
      <c r="CN523" s="79">
        <v>0</v>
      </c>
      <c r="CO523" s="80">
        <v>0</v>
      </c>
    </row>
    <row r="524" spans="1:93" ht="12.75">
      <c r="A524" s="38" t="s">
        <v>184</v>
      </c>
      <c r="B524" s="1" t="s">
        <v>186</v>
      </c>
      <c r="C524" s="65" t="s">
        <v>162</v>
      </c>
      <c r="D524" s="79">
        <v>0</v>
      </c>
      <c r="E524" s="80">
        <v>0</v>
      </c>
      <c r="F524" s="79">
        <v>0</v>
      </c>
      <c r="G524" s="80">
        <v>0</v>
      </c>
      <c r="H524" s="79">
        <v>0</v>
      </c>
      <c r="I524" s="80">
        <v>1</v>
      </c>
      <c r="J524" s="79">
        <v>0</v>
      </c>
      <c r="K524" s="80">
        <v>0</v>
      </c>
      <c r="L524" s="79">
        <v>0</v>
      </c>
      <c r="M524" s="80">
        <v>0</v>
      </c>
      <c r="N524" s="79">
        <v>0</v>
      </c>
      <c r="O524" s="80">
        <v>0</v>
      </c>
      <c r="P524" s="79">
        <v>0</v>
      </c>
      <c r="Q524" s="80">
        <v>0</v>
      </c>
      <c r="R524" s="79">
        <v>0</v>
      </c>
      <c r="S524" s="80">
        <v>0</v>
      </c>
      <c r="T524" s="90">
        <v>6</v>
      </c>
      <c r="U524" s="176">
        <v>6</v>
      </c>
      <c r="V524" s="79">
        <v>0</v>
      </c>
      <c r="W524" s="80">
        <v>0</v>
      </c>
      <c r="X524" s="79">
        <v>0</v>
      </c>
      <c r="Y524" s="80">
        <v>1</v>
      </c>
      <c r="Z524" s="79">
        <v>0</v>
      </c>
      <c r="AA524" s="80">
        <v>0</v>
      </c>
      <c r="AB524" s="79">
        <v>0</v>
      </c>
      <c r="AC524" s="80">
        <v>0</v>
      </c>
      <c r="AD524" s="37">
        <v>0</v>
      </c>
      <c r="AE524" s="238" t="s">
        <v>633</v>
      </c>
      <c r="AF524" s="79">
        <v>0</v>
      </c>
      <c r="AG524" s="80">
        <v>0</v>
      </c>
      <c r="AH524" s="79">
        <v>1</v>
      </c>
      <c r="AI524" s="80">
        <v>1</v>
      </c>
      <c r="AJ524" s="79">
        <v>0</v>
      </c>
      <c r="AK524" s="80">
        <v>0</v>
      </c>
      <c r="AL524" s="79">
        <v>0</v>
      </c>
      <c r="AM524" s="80">
        <v>0</v>
      </c>
      <c r="AN524" s="79">
        <v>0</v>
      </c>
      <c r="AO524" s="80">
        <v>1</v>
      </c>
      <c r="AP524" s="79">
        <v>0</v>
      </c>
      <c r="AQ524" s="176">
        <v>1</v>
      </c>
      <c r="AR524" s="79">
        <v>1</v>
      </c>
      <c r="AS524" s="80">
        <v>2</v>
      </c>
      <c r="AT524" s="79">
        <v>0</v>
      </c>
      <c r="AU524" s="80">
        <v>0</v>
      </c>
      <c r="AV524" s="79">
        <v>0</v>
      </c>
      <c r="AW524" s="80">
        <v>0</v>
      </c>
      <c r="AX524" s="79">
        <v>1</v>
      </c>
      <c r="AY524" s="80">
        <v>1</v>
      </c>
      <c r="AZ524" s="79">
        <v>2</v>
      </c>
      <c r="BA524" s="80">
        <v>2</v>
      </c>
      <c r="BB524" s="79">
        <v>24</v>
      </c>
      <c r="BC524" s="176" t="s">
        <v>23</v>
      </c>
      <c r="BD524" s="79">
        <v>1</v>
      </c>
      <c r="BE524" s="80">
        <v>1</v>
      </c>
      <c r="BF524" s="79">
        <v>0</v>
      </c>
      <c r="BG524" s="80">
        <v>0</v>
      </c>
      <c r="BH524" s="79">
        <v>3</v>
      </c>
      <c r="BI524" s="80">
        <v>4</v>
      </c>
      <c r="BJ524" s="79">
        <v>1</v>
      </c>
      <c r="BK524" s="176">
        <v>1</v>
      </c>
      <c r="BL524" s="79">
        <v>4</v>
      </c>
      <c r="BM524" s="80">
        <v>0</v>
      </c>
      <c r="BN524" s="79">
        <v>0</v>
      </c>
      <c r="BO524" s="80">
        <v>0</v>
      </c>
      <c r="BP524" s="79">
        <v>0</v>
      </c>
      <c r="BQ524" s="80">
        <v>0</v>
      </c>
      <c r="BR524" s="79">
        <v>0</v>
      </c>
      <c r="BS524" s="80">
        <v>0</v>
      </c>
      <c r="BT524" s="79">
        <v>0</v>
      </c>
      <c r="BU524" s="80">
        <v>0</v>
      </c>
      <c r="BV524" s="79">
        <v>0</v>
      </c>
      <c r="BW524" s="80">
        <v>3</v>
      </c>
      <c r="BX524" s="79">
        <v>0</v>
      </c>
      <c r="BY524" s="80">
        <v>0</v>
      </c>
      <c r="BZ524" s="79">
        <v>1</v>
      </c>
      <c r="CA524" s="80">
        <v>0</v>
      </c>
      <c r="CB524" s="79">
        <v>0</v>
      </c>
      <c r="CC524" s="80">
        <v>0</v>
      </c>
      <c r="CD524" s="79">
        <v>0</v>
      </c>
      <c r="CE524" s="80">
        <v>1</v>
      </c>
      <c r="CF524" s="79">
        <v>3</v>
      </c>
      <c r="CG524" s="80">
        <v>4</v>
      </c>
      <c r="CH524" s="79">
        <v>0</v>
      </c>
      <c r="CI524" s="80">
        <v>0</v>
      </c>
      <c r="CJ524" s="79">
        <v>0</v>
      </c>
      <c r="CK524" s="80">
        <v>0</v>
      </c>
      <c r="CL524" s="90">
        <v>1</v>
      </c>
      <c r="CM524" s="80">
        <v>1</v>
      </c>
      <c r="CN524" s="79">
        <v>0</v>
      </c>
      <c r="CO524" s="80">
        <v>2</v>
      </c>
    </row>
    <row r="525" spans="1:93" ht="12.75">
      <c r="A525" s="39"/>
      <c r="B525" s="2"/>
      <c r="C525" s="66" t="s">
        <v>148</v>
      </c>
      <c r="D525" s="79">
        <v>0</v>
      </c>
      <c r="E525" s="80">
        <v>0</v>
      </c>
      <c r="F525" s="79">
        <v>0</v>
      </c>
      <c r="G525" s="80">
        <v>0</v>
      </c>
      <c r="H525" s="79">
        <v>0</v>
      </c>
      <c r="I525" s="82">
        <v>2.512</v>
      </c>
      <c r="J525" s="79">
        <v>0</v>
      </c>
      <c r="K525" s="80">
        <v>0</v>
      </c>
      <c r="L525" s="79">
        <v>0</v>
      </c>
      <c r="M525" s="80">
        <v>0</v>
      </c>
      <c r="N525" s="79">
        <v>0</v>
      </c>
      <c r="O525" s="80">
        <v>0</v>
      </c>
      <c r="P525" s="79">
        <v>0</v>
      </c>
      <c r="Q525" s="80">
        <v>0</v>
      </c>
      <c r="R525" s="79">
        <v>0</v>
      </c>
      <c r="S525" s="80">
        <v>0</v>
      </c>
      <c r="T525" s="91">
        <f>T524*2.47</f>
        <v>14.82</v>
      </c>
      <c r="U525" s="82">
        <v>25.027</v>
      </c>
      <c r="V525" s="79">
        <v>0</v>
      </c>
      <c r="W525" s="80">
        <v>0</v>
      </c>
      <c r="X525" s="79">
        <v>0</v>
      </c>
      <c r="Y525" s="176">
        <v>1.785</v>
      </c>
      <c r="Z525" s="79">
        <v>0</v>
      </c>
      <c r="AA525" s="80">
        <v>0</v>
      </c>
      <c r="AB525" s="79">
        <v>0</v>
      </c>
      <c r="AC525" s="80">
        <v>0</v>
      </c>
      <c r="AD525" s="37">
        <v>0</v>
      </c>
      <c r="AE525" s="176">
        <v>1.389</v>
      </c>
      <c r="AF525" s="79">
        <v>0</v>
      </c>
      <c r="AG525" s="80">
        <v>0</v>
      </c>
      <c r="AH525" s="95">
        <v>2.47</v>
      </c>
      <c r="AI525" s="82">
        <v>2.469</v>
      </c>
      <c r="AJ525" s="79">
        <v>0</v>
      </c>
      <c r="AK525" s="80">
        <v>0</v>
      </c>
      <c r="AL525" s="79">
        <v>0</v>
      </c>
      <c r="AM525" s="80">
        <v>0</v>
      </c>
      <c r="AN525" s="79">
        <v>0</v>
      </c>
      <c r="AO525" s="82">
        <v>1.389</v>
      </c>
      <c r="AP525" s="79">
        <v>0</v>
      </c>
      <c r="AQ525" s="176">
        <v>1.756</v>
      </c>
      <c r="AR525" s="81">
        <v>4.1</v>
      </c>
      <c r="AS525" s="83">
        <v>7.953</v>
      </c>
      <c r="AT525" s="79">
        <v>0</v>
      </c>
      <c r="AU525" s="80">
        <v>0</v>
      </c>
      <c r="AV525" s="79">
        <v>0</v>
      </c>
      <c r="AW525" s="80">
        <v>0</v>
      </c>
      <c r="AX525" s="95">
        <f>1*2.47</f>
        <v>2.47</v>
      </c>
      <c r="AY525" s="82">
        <v>2.469</v>
      </c>
      <c r="AZ525" s="81">
        <v>4.94</v>
      </c>
      <c r="BA525" s="176">
        <v>8.324</v>
      </c>
      <c r="BB525" s="81">
        <v>59.28</v>
      </c>
      <c r="BC525" s="176" t="s">
        <v>997</v>
      </c>
      <c r="BD525" s="81">
        <v>2.47</v>
      </c>
      <c r="BE525" s="176">
        <v>4.255</v>
      </c>
      <c r="BF525" s="79">
        <v>0</v>
      </c>
      <c r="BG525" s="80">
        <v>0</v>
      </c>
      <c r="BH525" s="81">
        <f>3*2.47</f>
        <v>7.41</v>
      </c>
      <c r="BI525" s="82">
        <v>14.915</v>
      </c>
      <c r="BJ525" s="81">
        <v>2.47</v>
      </c>
      <c r="BK525" s="176">
        <v>3.966</v>
      </c>
      <c r="BL525" s="81">
        <f>4*2.47</f>
        <v>9.88</v>
      </c>
      <c r="BM525" s="83">
        <v>0</v>
      </c>
      <c r="BN525" s="79">
        <v>0</v>
      </c>
      <c r="BO525" s="80">
        <v>0</v>
      </c>
      <c r="BP525" s="79">
        <v>0</v>
      </c>
      <c r="BQ525" s="80">
        <v>0</v>
      </c>
      <c r="BR525" s="79">
        <v>0</v>
      </c>
      <c r="BS525" s="80">
        <v>0</v>
      </c>
      <c r="BT525" s="79">
        <v>0</v>
      </c>
      <c r="BU525" s="80">
        <v>0</v>
      </c>
      <c r="BV525" s="79">
        <v>0</v>
      </c>
      <c r="BW525" s="82">
        <v>3.1879999999999997</v>
      </c>
      <c r="BX525" s="79">
        <v>0</v>
      </c>
      <c r="BY525" s="80">
        <v>0</v>
      </c>
      <c r="BZ525" s="81">
        <v>2.47</v>
      </c>
      <c r="CA525" s="83">
        <v>0</v>
      </c>
      <c r="CB525" s="79">
        <v>0</v>
      </c>
      <c r="CC525" s="80">
        <v>0</v>
      </c>
      <c r="CD525" s="79">
        <v>0</v>
      </c>
      <c r="CE525" s="82">
        <v>3.028</v>
      </c>
      <c r="CF525" s="81">
        <f>CF524*2.47</f>
        <v>7.41</v>
      </c>
      <c r="CG525" s="82">
        <v>12.675</v>
      </c>
      <c r="CH525" s="79">
        <v>0</v>
      </c>
      <c r="CI525" s="80">
        <v>0</v>
      </c>
      <c r="CJ525" s="79">
        <v>0</v>
      </c>
      <c r="CK525" s="80">
        <v>0</v>
      </c>
      <c r="CL525" s="91">
        <v>2.47</v>
      </c>
      <c r="CM525" s="83">
        <v>2.815</v>
      </c>
      <c r="CN525" s="79">
        <v>0</v>
      </c>
      <c r="CO525" s="82">
        <v>3.315</v>
      </c>
    </row>
    <row r="526" spans="1:93" ht="12.75">
      <c r="A526" s="38" t="s">
        <v>185</v>
      </c>
      <c r="B526" s="1" t="s">
        <v>188</v>
      </c>
      <c r="C526" s="65" t="s">
        <v>162</v>
      </c>
      <c r="D526" s="79">
        <v>0</v>
      </c>
      <c r="E526" s="80">
        <v>4</v>
      </c>
      <c r="F526" s="79">
        <v>0</v>
      </c>
      <c r="G526" s="80">
        <v>0</v>
      </c>
      <c r="H526" s="79">
        <v>0</v>
      </c>
      <c r="I526" s="80">
        <v>7</v>
      </c>
      <c r="J526" s="79">
        <v>4</v>
      </c>
      <c r="K526" s="80">
        <v>2</v>
      </c>
      <c r="L526" s="79">
        <v>4</v>
      </c>
      <c r="M526" s="80">
        <v>4</v>
      </c>
      <c r="N526" s="79">
        <v>0</v>
      </c>
      <c r="O526" s="80">
        <v>12</v>
      </c>
      <c r="P526" s="79">
        <v>61</v>
      </c>
      <c r="Q526" s="98">
        <v>62</v>
      </c>
      <c r="R526" s="79">
        <v>2</v>
      </c>
      <c r="S526" s="80">
        <v>13</v>
      </c>
      <c r="T526" s="90">
        <v>4</v>
      </c>
      <c r="U526" s="176" t="s">
        <v>158</v>
      </c>
      <c r="V526" s="79">
        <v>0</v>
      </c>
      <c r="W526" s="80">
        <v>7</v>
      </c>
      <c r="X526" s="79">
        <v>30</v>
      </c>
      <c r="Y526" s="80">
        <v>24</v>
      </c>
      <c r="Z526" s="79">
        <v>0</v>
      </c>
      <c r="AA526" s="80">
        <v>7</v>
      </c>
      <c r="AB526" s="79">
        <v>2</v>
      </c>
      <c r="AC526" s="80">
        <v>2</v>
      </c>
      <c r="AD526" s="37">
        <v>0</v>
      </c>
      <c r="AE526" s="80">
        <v>2</v>
      </c>
      <c r="AF526" s="79">
        <v>0</v>
      </c>
      <c r="AG526" s="80">
        <v>9</v>
      </c>
      <c r="AH526" s="79">
        <v>0</v>
      </c>
      <c r="AI526" s="80">
        <v>6</v>
      </c>
      <c r="AJ526" s="79">
        <v>4</v>
      </c>
      <c r="AK526" s="80">
        <v>17</v>
      </c>
      <c r="AL526" s="79">
        <v>0</v>
      </c>
      <c r="AM526" s="80">
        <v>3</v>
      </c>
      <c r="AN526" s="79">
        <v>0</v>
      </c>
      <c r="AO526" s="80">
        <v>0</v>
      </c>
      <c r="AP526" s="79">
        <v>4</v>
      </c>
      <c r="AQ526" s="80">
        <v>12</v>
      </c>
      <c r="AR526" s="79">
        <v>0</v>
      </c>
      <c r="AS526" s="80">
        <v>0</v>
      </c>
      <c r="AT526" s="79">
        <v>0</v>
      </c>
      <c r="AU526" s="176" t="s">
        <v>15</v>
      </c>
      <c r="AV526" s="79">
        <v>0</v>
      </c>
      <c r="AW526" s="176">
        <v>4</v>
      </c>
      <c r="AX526" s="79">
        <v>2</v>
      </c>
      <c r="AY526" s="80">
        <v>2</v>
      </c>
      <c r="AZ526" s="79">
        <v>4</v>
      </c>
      <c r="BA526" s="80">
        <v>3</v>
      </c>
      <c r="BB526" s="79">
        <v>51</v>
      </c>
      <c r="BC526" s="80">
        <v>43</v>
      </c>
      <c r="BD526" s="79">
        <v>30</v>
      </c>
      <c r="BE526" s="80">
        <v>12</v>
      </c>
      <c r="BF526" s="79">
        <v>52</v>
      </c>
      <c r="BG526" s="80">
        <v>52</v>
      </c>
      <c r="BH526" s="79">
        <v>42</v>
      </c>
      <c r="BI526" s="80">
        <v>44</v>
      </c>
      <c r="BJ526" s="79">
        <v>38</v>
      </c>
      <c r="BK526" s="80">
        <v>25</v>
      </c>
      <c r="BL526" s="79">
        <v>26</v>
      </c>
      <c r="BM526" s="80">
        <v>25</v>
      </c>
      <c r="BN526" s="79">
        <v>13</v>
      </c>
      <c r="BO526" s="80">
        <v>14</v>
      </c>
      <c r="BP526" s="79">
        <v>0</v>
      </c>
      <c r="BQ526" s="80">
        <v>44</v>
      </c>
      <c r="BR526" s="79">
        <v>13</v>
      </c>
      <c r="BS526" s="80">
        <v>12</v>
      </c>
      <c r="BT526" s="79">
        <v>16</v>
      </c>
      <c r="BU526" s="80">
        <v>20</v>
      </c>
      <c r="BV526" s="79">
        <v>43</v>
      </c>
      <c r="BW526" s="80">
        <v>61</v>
      </c>
      <c r="BX526" s="79">
        <v>42</v>
      </c>
      <c r="BY526" s="80">
        <v>40</v>
      </c>
      <c r="BZ526" s="79">
        <v>15</v>
      </c>
      <c r="CA526" s="80">
        <v>12</v>
      </c>
      <c r="CB526" s="79">
        <v>5</v>
      </c>
      <c r="CC526" s="176" t="s">
        <v>643</v>
      </c>
      <c r="CD526" s="79">
        <f>5+10</f>
        <v>15</v>
      </c>
      <c r="CE526" s="176" t="s">
        <v>194</v>
      </c>
      <c r="CF526" s="79">
        <v>2</v>
      </c>
      <c r="CG526" s="80">
        <v>4</v>
      </c>
      <c r="CH526" s="79">
        <v>0</v>
      </c>
      <c r="CI526" s="80">
        <v>0</v>
      </c>
      <c r="CJ526" s="81" t="s">
        <v>16</v>
      </c>
      <c r="CK526" s="83">
        <v>13</v>
      </c>
      <c r="CL526" s="90">
        <v>4</v>
      </c>
      <c r="CM526" s="80">
        <v>12</v>
      </c>
      <c r="CN526" s="79">
        <v>6</v>
      </c>
      <c r="CO526" s="80">
        <v>12</v>
      </c>
    </row>
    <row r="527" spans="1:93" ht="12.75">
      <c r="A527" s="39"/>
      <c r="B527" s="2"/>
      <c r="C527" s="66" t="s">
        <v>148</v>
      </c>
      <c r="D527" s="79">
        <v>0</v>
      </c>
      <c r="E527" s="82">
        <v>5.371</v>
      </c>
      <c r="F527" s="79">
        <v>0</v>
      </c>
      <c r="G527" s="80">
        <v>0</v>
      </c>
      <c r="H527" s="79">
        <v>0</v>
      </c>
      <c r="I527" s="82">
        <v>3.617</v>
      </c>
      <c r="J527" s="81">
        <v>20</v>
      </c>
      <c r="K527" s="82">
        <v>6.602</v>
      </c>
      <c r="L527" s="81">
        <f>2*5+2*4</f>
        <v>18</v>
      </c>
      <c r="M527" s="82">
        <v>10.888</v>
      </c>
      <c r="N527" s="79">
        <v>0</v>
      </c>
      <c r="O527" s="82">
        <v>4.562</v>
      </c>
      <c r="P527" s="81">
        <v>38</v>
      </c>
      <c r="Q527" s="82">
        <v>40.85</v>
      </c>
      <c r="R527" s="81">
        <v>10</v>
      </c>
      <c r="S527" s="82">
        <v>5.082999999999999</v>
      </c>
      <c r="T527" s="91">
        <f>T526*0.75</f>
        <v>3</v>
      </c>
      <c r="U527" s="82">
        <v>13.075</v>
      </c>
      <c r="V527" s="79">
        <v>0</v>
      </c>
      <c r="W527" s="82">
        <v>2.05</v>
      </c>
      <c r="X527" s="81">
        <f>X526*0.75</f>
        <v>22.5</v>
      </c>
      <c r="Y527" s="82">
        <v>8.647</v>
      </c>
      <c r="Z527" s="79">
        <v>0</v>
      </c>
      <c r="AA527" s="82">
        <v>1.841</v>
      </c>
      <c r="AB527" s="81">
        <f>AB526*6</f>
        <v>12</v>
      </c>
      <c r="AC527" s="82">
        <v>10.896</v>
      </c>
      <c r="AD527" s="37">
        <v>0</v>
      </c>
      <c r="AE527" s="82">
        <v>0.492</v>
      </c>
      <c r="AF527" s="79">
        <v>0</v>
      </c>
      <c r="AG527" s="82">
        <v>3.315</v>
      </c>
      <c r="AH527" s="79">
        <v>0</v>
      </c>
      <c r="AI527" s="82">
        <v>8.771</v>
      </c>
      <c r="AJ527" s="81">
        <f>2*5+2*4</f>
        <v>18</v>
      </c>
      <c r="AK527" s="82">
        <v>26.896</v>
      </c>
      <c r="AL527" s="79">
        <v>0</v>
      </c>
      <c r="AM527" s="82">
        <v>1.498</v>
      </c>
      <c r="AN527" s="79">
        <v>0</v>
      </c>
      <c r="AO527" s="82">
        <v>0</v>
      </c>
      <c r="AP527" s="81">
        <f>2*5+2*4</f>
        <v>18</v>
      </c>
      <c r="AQ527" s="82">
        <v>25.478</v>
      </c>
      <c r="AR527" s="79">
        <v>0</v>
      </c>
      <c r="AS527" s="82">
        <v>0</v>
      </c>
      <c r="AT527" s="79">
        <v>0</v>
      </c>
      <c r="AU527" s="176" t="s">
        <v>987</v>
      </c>
      <c r="AV527" s="79">
        <v>0</v>
      </c>
      <c r="AW527" s="176">
        <v>1.92</v>
      </c>
      <c r="AX527" s="81">
        <f>AX526*6</f>
        <v>12</v>
      </c>
      <c r="AY527" s="83">
        <v>8.514</v>
      </c>
      <c r="AZ527" s="81">
        <v>20</v>
      </c>
      <c r="BA527" s="83">
        <v>12.159</v>
      </c>
      <c r="BB527" s="81">
        <v>76</v>
      </c>
      <c r="BC527" s="82">
        <v>90.101</v>
      </c>
      <c r="BD527" s="81">
        <v>25.6</v>
      </c>
      <c r="BE527" s="82">
        <v>14.64</v>
      </c>
      <c r="BF527" s="81">
        <v>37.1</v>
      </c>
      <c r="BG527" s="82">
        <v>44.608</v>
      </c>
      <c r="BH527" s="81">
        <v>33</v>
      </c>
      <c r="BI527" s="82">
        <v>36.383</v>
      </c>
      <c r="BJ527" s="81">
        <v>33.75</v>
      </c>
      <c r="BK527" s="82">
        <v>22.557</v>
      </c>
      <c r="BL527" s="95">
        <v>19.25</v>
      </c>
      <c r="BM527" s="82">
        <v>19.891</v>
      </c>
      <c r="BN527" s="81">
        <v>21</v>
      </c>
      <c r="BO527" s="82">
        <v>13.062</v>
      </c>
      <c r="BP527" s="79">
        <v>0</v>
      </c>
      <c r="BQ527" s="82">
        <v>28.534</v>
      </c>
      <c r="BR527" s="81">
        <v>20.5</v>
      </c>
      <c r="BS527" s="82">
        <v>4.565</v>
      </c>
      <c r="BT527" s="81">
        <v>34.5</v>
      </c>
      <c r="BU527" s="82">
        <v>37.783</v>
      </c>
      <c r="BV527" s="81">
        <v>46.75</v>
      </c>
      <c r="BW527" s="82">
        <v>43.267</v>
      </c>
      <c r="BX527" s="81">
        <v>22.5</v>
      </c>
      <c r="BY527" s="82">
        <v>20.254</v>
      </c>
      <c r="BZ527" s="81">
        <v>6.75</v>
      </c>
      <c r="CA527" s="82">
        <v>5.824</v>
      </c>
      <c r="CB527" s="81">
        <f>2*4+3*5</f>
        <v>23</v>
      </c>
      <c r="CC527" s="176" t="s">
        <v>644</v>
      </c>
      <c r="CD527" s="81">
        <v>8.25</v>
      </c>
      <c r="CE527" s="176" t="s">
        <v>996</v>
      </c>
      <c r="CF527" s="81">
        <f>CF526*5</f>
        <v>10</v>
      </c>
      <c r="CG527" s="83">
        <v>8.361</v>
      </c>
      <c r="CH527" s="79">
        <v>0</v>
      </c>
      <c r="CI527" s="80">
        <v>0</v>
      </c>
      <c r="CJ527" s="81">
        <f>2*4+4*5</f>
        <v>28</v>
      </c>
      <c r="CK527" s="83">
        <v>26.444</v>
      </c>
      <c r="CL527" s="91">
        <f>2*4+2*5</f>
        <v>18</v>
      </c>
      <c r="CM527" s="82">
        <v>19.481</v>
      </c>
      <c r="CN527" s="81">
        <f>4*2+4*5</f>
        <v>28</v>
      </c>
      <c r="CO527" s="82">
        <v>34.744</v>
      </c>
    </row>
    <row r="528" spans="1:93" ht="12.75">
      <c r="A528" s="38" t="s">
        <v>187</v>
      </c>
      <c r="B528" s="1" t="s">
        <v>190</v>
      </c>
      <c r="C528" s="65" t="s">
        <v>177</v>
      </c>
      <c r="D528" s="79">
        <v>0</v>
      </c>
      <c r="E528" s="80">
        <v>15</v>
      </c>
      <c r="F528" s="79">
        <v>0</v>
      </c>
      <c r="G528" s="80">
        <v>12</v>
      </c>
      <c r="H528" s="79">
        <v>0</v>
      </c>
      <c r="I528" s="80">
        <v>40</v>
      </c>
      <c r="J528" s="79">
        <v>0</v>
      </c>
      <c r="K528" s="80">
        <v>0</v>
      </c>
      <c r="L528" s="79">
        <v>0</v>
      </c>
      <c r="M528" s="80">
        <v>5</v>
      </c>
      <c r="N528" s="79">
        <v>0</v>
      </c>
      <c r="O528" s="98">
        <v>23.5</v>
      </c>
      <c r="P528" s="79">
        <v>0</v>
      </c>
      <c r="Q528" s="98">
        <v>6.5</v>
      </c>
      <c r="R528" s="79">
        <v>0</v>
      </c>
      <c r="S528" s="80">
        <v>13</v>
      </c>
      <c r="T528" s="90">
        <v>0</v>
      </c>
      <c r="U528" s="98">
        <v>14.4</v>
      </c>
      <c r="V528" s="79">
        <v>0</v>
      </c>
      <c r="W528" s="98">
        <v>1.5</v>
      </c>
      <c r="X528" s="79">
        <v>0</v>
      </c>
      <c r="Y528" s="98">
        <v>0.5</v>
      </c>
      <c r="Z528" s="79">
        <v>0</v>
      </c>
      <c r="AA528" s="80">
        <v>30</v>
      </c>
      <c r="AB528" s="79">
        <v>0</v>
      </c>
      <c r="AC528" s="80">
        <v>0</v>
      </c>
      <c r="AD528" s="37">
        <v>0</v>
      </c>
      <c r="AE528" s="80">
        <v>0</v>
      </c>
      <c r="AF528" s="79">
        <v>0</v>
      </c>
      <c r="AG528" s="176">
        <v>14.5</v>
      </c>
      <c r="AH528" s="79">
        <v>0</v>
      </c>
      <c r="AI528" s="80">
        <v>0</v>
      </c>
      <c r="AJ528" s="79">
        <v>0</v>
      </c>
      <c r="AK528" s="98">
        <v>10</v>
      </c>
      <c r="AL528" s="79">
        <v>0</v>
      </c>
      <c r="AM528" s="80">
        <v>0</v>
      </c>
      <c r="AN528" s="79">
        <v>0</v>
      </c>
      <c r="AO528" s="176" t="s">
        <v>555</v>
      </c>
      <c r="AP528" s="79">
        <v>0</v>
      </c>
      <c r="AQ528" s="176">
        <v>49.5</v>
      </c>
      <c r="AR528" s="79">
        <v>0</v>
      </c>
      <c r="AS528" s="80">
        <v>1</v>
      </c>
      <c r="AT528" s="79">
        <v>30</v>
      </c>
      <c r="AU528" s="80">
        <v>49</v>
      </c>
      <c r="AV528" s="79">
        <v>0</v>
      </c>
      <c r="AW528" s="80">
        <v>0</v>
      </c>
      <c r="AX528" s="79">
        <v>0</v>
      </c>
      <c r="AY528" s="80">
        <v>26</v>
      </c>
      <c r="AZ528" s="79">
        <v>0</v>
      </c>
      <c r="BA528" s="80">
        <v>5</v>
      </c>
      <c r="BB528" s="79">
        <v>0</v>
      </c>
      <c r="BC528" s="98">
        <v>68</v>
      </c>
      <c r="BD528" s="79">
        <v>0</v>
      </c>
      <c r="BE528" s="80">
        <v>0</v>
      </c>
      <c r="BF528" s="79">
        <v>0</v>
      </c>
      <c r="BG528" s="80">
        <v>9</v>
      </c>
      <c r="BH528" s="79">
        <v>0</v>
      </c>
      <c r="BI528" s="176">
        <v>2</v>
      </c>
      <c r="BJ528" s="79">
        <v>0</v>
      </c>
      <c r="BK528" s="176">
        <v>2</v>
      </c>
      <c r="BL528" s="79">
        <v>0</v>
      </c>
      <c r="BM528" s="176">
        <v>2</v>
      </c>
      <c r="BN528" s="79">
        <v>0</v>
      </c>
      <c r="BO528" s="80">
        <v>0</v>
      </c>
      <c r="BP528" s="79">
        <v>0</v>
      </c>
      <c r="BQ528" s="98">
        <v>2</v>
      </c>
      <c r="BR528" s="79">
        <v>0</v>
      </c>
      <c r="BS528" s="80">
        <v>0</v>
      </c>
      <c r="BT528" s="79">
        <v>0</v>
      </c>
      <c r="BU528" s="83">
        <v>6</v>
      </c>
      <c r="BV528" s="79">
        <v>0</v>
      </c>
      <c r="BW528" s="80">
        <v>53</v>
      </c>
      <c r="BX528" s="79">
        <v>0</v>
      </c>
      <c r="BY528" s="80">
        <v>20</v>
      </c>
      <c r="BZ528" s="79">
        <v>0</v>
      </c>
      <c r="CA528" s="80">
        <v>28</v>
      </c>
      <c r="CB528" s="79">
        <v>20</v>
      </c>
      <c r="CC528" s="176" t="s">
        <v>191</v>
      </c>
      <c r="CD528" s="79">
        <v>0</v>
      </c>
      <c r="CE528" s="83">
        <v>78.8</v>
      </c>
      <c r="CF528" s="79">
        <v>0</v>
      </c>
      <c r="CG528" s="80">
        <v>0</v>
      </c>
      <c r="CH528" s="79">
        <v>0</v>
      </c>
      <c r="CI528" s="80">
        <v>0</v>
      </c>
      <c r="CJ528" s="79">
        <v>0</v>
      </c>
      <c r="CK528" s="80">
        <v>2</v>
      </c>
      <c r="CL528" s="90">
        <v>0</v>
      </c>
      <c r="CM528" s="80">
        <v>0</v>
      </c>
      <c r="CN528" s="79">
        <v>20</v>
      </c>
      <c r="CO528" s="80">
        <v>21</v>
      </c>
    </row>
    <row r="529" spans="1:93" ht="12.75">
      <c r="A529" s="39"/>
      <c r="B529" s="2"/>
      <c r="C529" s="66" t="s">
        <v>148</v>
      </c>
      <c r="D529" s="79">
        <v>0</v>
      </c>
      <c r="E529" s="176">
        <v>1.246</v>
      </c>
      <c r="F529" s="79">
        <v>0</v>
      </c>
      <c r="G529" s="82">
        <v>0.964</v>
      </c>
      <c r="H529" s="79">
        <v>0</v>
      </c>
      <c r="I529" s="82">
        <v>2.891</v>
      </c>
      <c r="J529" s="79">
        <v>0</v>
      </c>
      <c r="K529" s="80">
        <v>0</v>
      </c>
      <c r="L529" s="79">
        <v>0</v>
      </c>
      <c r="M529" s="80">
        <v>0.401</v>
      </c>
      <c r="N529" s="79">
        <v>0</v>
      </c>
      <c r="O529" s="82">
        <v>1.723</v>
      </c>
      <c r="P529" s="79">
        <v>0</v>
      </c>
      <c r="Q529" s="82">
        <v>0.293</v>
      </c>
      <c r="R529" s="79">
        <v>0</v>
      </c>
      <c r="S529" s="176">
        <v>5.083</v>
      </c>
      <c r="T529" s="90">
        <v>0</v>
      </c>
      <c r="U529" s="82">
        <v>1.041</v>
      </c>
      <c r="V529" s="79">
        <v>0</v>
      </c>
      <c r="W529" s="82">
        <v>0.189</v>
      </c>
      <c r="X529" s="79">
        <v>0</v>
      </c>
      <c r="Y529" s="82">
        <v>0.04</v>
      </c>
      <c r="Z529" s="79">
        <v>0</v>
      </c>
      <c r="AA529" s="82">
        <v>3.606</v>
      </c>
      <c r="AB529" s="79">
        <v>0</v>
      </c>
      <c r="AC529" s="80">
        <v>0</v>
      </c>
      <c r="AD529" s="37">
        <v>0</v>
      </c>
      <c r="AE529" s="80">
        <v>0</v>
      </c>
      <c r="AF529" s="79">
        <v>0</v>
      </c>
      <c r="AG529" s="82">
        <v>1.1520000000000001</v>
      </c>
      <c r="AH529" s="79">
        <v>0</v>
      </c>
      <c r="AI529" s="80">
        <v>0</v>
      </c>
      <c r="AJ529" s="79">
        <v>0</v>
      </c>
      <c r="AK529" s="82">
        <v>0.783</v>
      </c>
      <c r="AL529" s="79">
        <v>0</v>
      </c>
      <c r="AM529" s="80">
        <v>0</v>
      </c>
      <c r="AN529" s="79">
        <v>0</v>
      </c>
      <c r="AO529" s="176" t="s">
        <v>660</v>
      </c>
      <c r="AP529" s="79">
        <v>0</v>
      </c>
      <c r="AQ529" s="176">
        <v>3.6470000000000002</v>
      </c>
      <c r="AR529" s="79">
        <v>0</v>
      </c>
      <c r="AS529" s="82">
        <v>0.271</v>
      </c>
      <c r="AT529" s="81">
        <f>AT528*0.078</f>
        <v>2.34</v>
      </c>
      <c r="AU529" s="82">
        <v>8.43</v>
      </c>
      <c r="AV529" s="79">
        <v>0</v>
      </c>
      <c r="AW529" s="80">
        <v>0</v>
      </c>
      <c r="AX529" s="79">
        <v>0</v>
      </c>
      <c r="AY529" s="82">
        <v>3.122</v>
      </c>
      <c r="AZ529" s="79">
        <v>0</v>
      </c>
      <c r="BA529" s="80">
        <v>0.401</v>
      </c>
      <c r="BB529" s="79">
        <v>0</v>
      </c>
      <c r="BC529" s="82">
        <v>5.589</v>
      </c>
      <c r="BD529" s="79">
        <v>0</v>
      </c>
      <c r="BE529" s="80">
        <v>0</v>
      </c>
      <c r="BF529" s="79">
        <v>0</v>
      </c>
      <c r="BG529" s="82">
        <v>0.718</v>
      </c>
      <c r="BH529" s="79">
        <v>0</v>
      </c>
      <c r="BI529" s="176">
        <v>0.16</v>
      </c>
      <c r="BJ529" s="79">
        <v>0</v>
      </c>
      <c r="BK529" s="176">
        <v>0.16</v>
      </c>
      <c r="BL529" s="79">
        <v>0</v>
      </c>
      <c r="BM529" s="176">
        <v>0.16</v>
      </c>
      <c r="BN529" s="79">
        <v>0</v>
      </c>
      <c r="BO529" s="80">
        <v>0</v>
      </c>
      <c r="BP529" s="79">
        <v>0</v>
      </c>
      <c r="BQ529" s="82">
        <v>0.16</v>
      </c>
      <c r="BR529" s="79">
        <v>0</v>
      </c>
      <c r="BS529" s="80">
        <v>0</v>
      </c>
      <c r="BT529" s="79">
        <v>0</v>
      </c>
      <c r="BU529" s="82">
        <v>0.47700000000000004</v>
      </c>
      <c r="BV529" s="79">
        <v>0</v>
      </c>
      <c r="BW529" s="82">
        <v>4.043</v>
      </c>
      <c r="BX529" s="79">
        <v>0</v>
      </c>
      <c r="BY529" s="82">
        <v>1.442</v>
      </c>
      <c r="BZ529" s="79">
        <v>0</v>
      </c>
      <c r="CA529" s="82">
        <v>2.253</v>
      </c>
      <c r="CB529" s="81">
        <v>1.6</v>
      </c>
      <c r="CC529" s="176" t="s">
        <v>1006</v>
      </c>
      <c r="CD529" s="79">
        <v>0</v>
      </c>
      <c r="CE529" s="82">
        <v>6.585</v>
      </c>
      <c r="CF529" s="79">
        <v>0</v>
      </c>
      <c r="CG529" s="80">
        <v>0</v>
      </c>
      <c r="CH529" s="79">
        <v>0</v>
      </c>
      <c r="CI529" s="80">
        <v>0</v>
      </c>
      <c r="CJ529" s="79">
        <v>0</v>
      </c>
      <c r="CK529" s="82">
        <v>0.156</v>
      </c>
      <c r="CL529" s="90">
        <v>0</v>
      </c>
      <c r="CM529" s="80">
        <v>0</v>
      </c>
      <c r="CN529" s="81">
        <v>1.6</v>
      </c>
      <c r="CO529" s="176" t="s">
        <v>1008</v>
      </c>
    </row>
    <row r="530" spans="1:93" ht="12.75">
      <c r="A530" s="38" t="s">
        <v>189</v>
      </c>
      <c r="B530" s="1" t="s">
        <v>192</v>
      </c>
      <c r="C530" s="65" t="s">
        <v>162</v>
      </c>
      <c r="D530" s="79">
        <v>0</v>
      </c>
      <c r="E530" s="80">
        <v>6</v>
      </c>
      <c r="F530" s="79">
        <v>0</v>
      </c>
      <c r="G530" s="80">
        <v>9</v>
      </c>
      <c r="H530" s="79">
        <v>0</v>
      </c>
      <c r="I530" s="80">
        <v>7</v>
      </c>
      <c r="J530" s="79">
        <v>0</v>
      </c>
      <c r="K530" s="80">
        <v>9</v>
      </c>
      <c r="L530" s="79">
        <v>0</v>
      </c>
      <c r="M530" s="80">
        <v>11</v>
      </c>
      <c r="N530" s="79">
        <v>0</v>
      </c>
      <c r="O530" s="80">
        <v>11</v>
      </c>
      <c r="P530" s="79">
        <v>0</v>
      </c>
      <c r="Q530" s="80">
        <v>12</v>
      </c>
      <c r="R530" s="79">
        <v>0</v>
      </c>
      <c r="S530" s="80">
        <v>3</v>
      </c>
      <c r="T530" s="90">
        <v>0</v>
      </c>
      <c r="U530" s="176">
        <v>8</v>
      </c>
      <c r="V530" s="79">
        <v>0</v>
      </c>
      <c r="W530" s="98">
        <v>12</v>
      </c>
      <c r="X530" s="79">
        <v>0</v>
      </c>
      <c r="Y530" s="80">
        <v>10</v>
      </c>
      <c r="Z530" s="79">
        <v>0</v>
      </c>
      <c r="AA530" s="98">
        <v>1</v>
      </c>
      <c r="AB530" s="79">
        <v>0</v>
      </c>
      <c r="AC530" s="238">
        <v>1</v>
      </c>
      <c r="AD530" s="37">
        <v>0</v>
      </c>
      <c r="AE530" s="98">
        <v>2</v>
      </c>
      <c r="AF530" s="79">
        <v>0</v>
      </c>
      <c r="AG530" s="80">
        <v>3</v>
      </c>
      <c r="AH530" s="79">
        <v>0</v>
      </c>
      <c r="AI530" s="80">
        <v>3</v>
      </c>
      <c r="AJ530" s="79">
        <v>0</v>
      </c>
      <c r="AK530" s="80">
        <v>19</v>
      </c>
      <c r="AL530" s="79">
        <v>0</v>
      </c>
      <c r="AM530" s="80">
        <v>12</v>
      </c>
      <c r="AN530" s="79">
        <v>0</v>
      </c>
      <c r="AO530" s="80">
        <v>4</v>
      </c>
      <c r="AP530" s="79">
        <v>0</v>
      </c>
      <c r="AQ530" s="80">
        <v>2</v>
      </c>
      <c r="AR530" s="79">
        <v>0</v>
      </c>
      <c r="AS530" s="80">
        <v>9</v>
      </c>
      <c r="AT530" s="79">
        <v>0</v>
      </c>
      <c r="AU530" s="80">
        <v>12</v>
      </c>
      <c r="AV530" s="79">
        <v>0</v>
      </c>
      <c r="AW530" s="80">
        <v>4</v>
      </c>
      <c r="AX530" s="79">
        <v>0</v>
      </c>
      <c r="AY530" s="80">
        <v>4</v>
      </c>
      <c r="AZ530" s="79">
        <v>0</v>
      </c>
      <c r="BA530" s="80">
        <v>1</v>
      </c>
      <c r="BB530" s="79">
        <v>0</v>
      </c>
      <c r="BC530" s="80">
        <v>10</v>
      </c>
      <c r="BD530" s="79">
        <v>0</v>
      </c>
      <c r="BE530" s="80">
        <v>3</v>
      </c>
      <c r="BF530" s="79">
        <v>0</v>
      </c>
      <c r="BG530" s="80">
        <v>22</v>
      </c>
      <c r="BH530" s="79">
        <v>0</v>
      </c>
      <c r="BI530" s="80">
        <v>12</v>
      </c>
      <c r="BJ530" s="79">
        <v>0</v>
      </c>
      <c r="BK530" s="80">
        <v>23</v>
      </c>
      <c r="BL530" s="79">
        <v>0</v>
      </c>
      <c r="BM530" s="80">
        <v>11</v>
      </c>
      <c r="BN530" s="79">
        <v>0</v>
      </c>
      <c r="BO530" s="80">
        <v>1</v>
      </c>
      <c r="BP530" s="79">
        <v>0</v>
      </c>
      <c r="BQ530" s="80">
        <v>4</v>
      </c>
      <c r="BR530" s="79">
        <v>0</v>
      </c>
      <c r="BS530" s="80">
        <v>5</v>
      </c>
      <c r="BT530" s="79">
        <v>0</v>
      </c>
      <c r="BU530" s="80">
        <v>13</v>
      </c>
      <c r="BV530" s="79">
        <v>0</v>
      </c>
      <c r="BW530" s="80">
        <v>19</v>
      </c>
      <c r="BX530" s="79">
        <v>0</v>
      </c>
      <c r="BY530" s="80">
        <v>13</v>
      </c>
      <c r="BZ530" s="79">
        <v>0</v>
      </c>
      <c r="CA530" s="80">
        <v>11</v>
      </c>
      <c r="CB530" s="79">
        <v>0</v>
      </c>
      <c r="CC530" s="80">
        <v>9</v>
      </c>
      <c r="CD530" s="79">
        <v>0</v>
      </c>
      <c r="CE530" s="83">
        <v>31</v>
      </c>
      <c r="CF530" s="79">
        <v>0</v>
      </c>
      <c r="CG530" s="80">
        <v>5</v>
      </c>
      <c r="CH530" s="79">
        <v>0</v>
      </c>
      <c r="CI530" s="80">
        <v>0</v>
      </c>
      <c r="CJ530" s="79">
        <v>0</v>
      </c>
      <c r="CK530" s="80">
        <v>2</v>
      </c>
      <c r="CL530" s="90">
        <v>0</v>
      </c>
      <c r="CM530" s="80">
        <v>10</v>
      </c>
      <c r="CN530" s="79">
        <v>0</v>
      </c>
      <c r="CO530" s="80">
        <v>3</v>
      </c>
    </row>
    <row r="531" spans="1:93" ht="12.75">
      <c r="A531" s="39"/>
      <c r="B531" s="2" t="s">
        <v>193</v>
      </c>
      <c r="C531" s="66" t="s">
        <v>148</v>
      </c>
      <c r="D531" s="79">
        <v>0</v>
      </c>
      <c r="E531" s="82">
        <v>2.109</v>
      </c>
      <c r="F531" s="79">
        <v>0</v>
      </c>
      <c r="G531" s="82">
        <v>1.437</v>
      </c>
      <c r="H531" s="79">
        <v>0</v>
      </c>
      <c r="I531" s="82">
        <v>0.887</v>
      </c>
      <c r="J531" s="79">
        <v>0</v>
      </c>
      <c r="K531" s="82">
        <v>0.984</v>
      </c>
      <c r="L531" s="79">
        <v>0</v>
      </c>
      <c r="M531" s="82">
        <v>2.053</v>
      </c>
      <c r="N531" s="79">
        <v>0</v>
      </c>
      <c r="O531" s="82">
        <v>3.291</v>
      </c>
      <c r="P531" s="79">
        <v>0</v>
      </c>
      <c r="Q531" s="82">
        <v>2.525</v>
      </c>
      <c r="R531" s="79">
        <v>0</v>
      </c>
      <c r="S531" s="82">
        <v>1.337</v>
      </c>
      <c r="T531" s="90">
        <v>0</v>
      </c>
      <c r="U531" s="82">
        <v>7.911</v>
      </c>
      <c r="V531" s="79">
        <v>0</v>
      </c>
      <c r="W531" s="82">
        <v>0.978</v>
      </c>
      <c r="X531" s="79">
        <v>0</v>
      </c>
      <c r="Y531" s="82">
        <v>7.54</v>
      </c>
      <c r="Z531" s="79">
        <v>0</v>
      </c>
      <c r="AA531" s="82">
        <v>0.479</v>
      </c>
      <c r="AB531" s="79">
        <v>0</v>
      </c>
      <c r="AC531" s="238">
        <v>0</v>
      </c>
      <c r="AD531" s="37">
        <v>0</v>
      </c>
      <c r="AE531" s="82">
        <v>0.481</v>
      </c>
      <c r="AF531" s="79">
        <v>0</v>
      </c>
      <c r="AG531" s="82">
        <v>0.749</v>
      </c>
      <c r="AH531" s="79">
        <v>0</v>
      </c>
      <c r="AI531" s="82">
        <v>0.505</v>
      </c>
      <c r="AJ531" s="79">
        <v>0</v>
      </c>
      <c r="AK531" s="82">
        <v>12.68</v>
      </c>
      <c r="AL531" s="79">
        <v>0</v>
      </c>
      <c r="AM531" s="82">
        <v>4.6</v>
      </c>
      <c r="AN531" s="79">
        <v>0</v>
      </c>
      <c r="AO531" s="82">
        <v>3.246</v>
      </c>
      <c r="AP531" s="79">
        <v>0</v>
      </c>
      <c r="AQ531" s="82">
        <v>0.266</v>
      </c>
      <c r="AR531" s="79">
        <v>0</v>
      </c>
      <c r="AS531" s="82">
        <v>6.372</v>
      </c>
      <c r="AT531" s="79">
        <v>0</v>
      </c>
      <c r="AU531" s="82">
        <v>3.95</v>
      </c>
      <c r="AV531" s="79">
        <v>0</v>
      </c>
      <c r="AW531" s="82">
        <v>2.115</v>
      </c>
      <c r="AX531" s="79">
        <v>0</v>
      </c>
      <c r="AY531" s="82">
        <v>2.9130000000000003</v>
      </c>
      <c r="AZ531" s="79">
        <v>0</v>
      </c>
      <c r="BA531" s="82">
        <v>0.702</v>
      </c>
      <c r="BB531" s="79">
        <v>0</v>
      </c>
      <c r="BC531" s="82">
        <v>6.602</v>
      </c>
      <c r="BD531" s="79">
        <v>0</v>
      </c>
      <c r="BE531" s="82">
        <v>0.488</v>
      </c>
      <c r="BF531" s="79">
        <v>0</v>
      </c>
      <c r="BG531" s="82">
        <v>6.662</v>
      </c>
      <c r="BH531" s="79">
        <v>0</v>
      </c>
      <c r="BI531" s="82">
        <v>2.844</v>
      </c>
      <c r="BJ531" s="79">
        <v>0</v>
      </c>
      <c r="BK531" s="82">
        <v>11.816</v>
      </c>
      <c r="BL531" s="79">
        <v>0</v>
      </c>
      <c r="BM531" s="82">
        <v>4.767</v>
      </c>
      <c r="BN531" s="79">
        <v>0</v>
      </c>
      <c r="BO531" s="82">
        <v>0.137</v>
      </c>
      <c r="BP531" s="79">
        <v>0</v>
      </c>
      <c r="BQ531" s="82">
        <v>3.308</v>
      </c>
      <c r="BR531" s="79">
        <v>0</v>
      </c>
      <c r="BS531" s="82">
        <v>0.38</v>
      </c>
      <c r="BT531" s="79">
        <v>0</v>
      </c>
      <c r="BU531" s="82">
        <v>1.8840000000000003</v>
      </c>
      <c r="BV531" s="79">
        <v>0</v>
      </c>
      <c r="BW531" s="82">
        <v>3.632</v>
      </c>
      <c r="BX531" s="79">
        <v>0</v>
      </c>
      <c r="BY531" s="82">
        <v>3.7520000000000002</v>
      </c>
      <c r="BZ531" s="79">
        <v>0</v>
      </c>
      <c r="CA531" s="82">
        <v>2.07</v>
      </c>
      <c r="CB531" s="79">
        <v>0</v>
      </c>
      <c r="CC531" s="82">
        <v>3.049</v>
      </c>
      <c r="CD531" s="79">
        <v>0</v>
      </c>
      <c r="CE531" s="82">
        <v>5.249</v>
      </c>
      <c r="CF531" s="79">
        <v>0</v>
      </c>
      <c r="CG531" s="82">
        <v>2.176</v>
      </c>
      <c r="CH531" s="79">
        <v>0</v>
      </c>
      <c r="CI531" s="80">
        <v>0</v>
      </c>
      <c r="CJ531" s="79">
        <v>0</v>
      </c>
      <c r="CK531" s="82">
        <v>0.874</v>
      </c>
      <c r="CL531" s="90">
        <v>0</v>
      </c>
      <c r="CM531" s="82">
        <v>0.919</v>
      </c>
      <c r="CN531" s="79">
        <v>0</v>
      </c>
      <c r="CO531" s="82">
        <v>0.323</v>
      </c>
    </row>
    <row r="532" spans="1:93" ht="12.75">
      <c r="A532" s="38" t="s">
        <v>191</v>
      </c>
      <c r="B532" s="1" t="s">
        <v>195</v>
      </c>
      <c r="C532" s="65" t="s">
        <v>162</v>
      </c>
      <c r="D532" s="79">
        <v>0</v>
      </c>
      <c r="E532" s="80">
        <v>1</v>
      </c>
      <c r="F532" s="79">
        <v>0</v>
      </c>
      <c r="G532" s="80">
        <v>4</v>
      </c>
      <c r="H532" s="79">
        <v>0</v>
      </c>
      <c r="I532" s="80">
        <v>2</v>
      </c>
      <c r="J532" s="79">
        <v>0</v>
      </c>
      <c r="K532" s="80">
        <v>1</v>
      </c>
      <c r="L532" s="79">
        <v>0</v>
      </c>
      <c r="M532" s="80">
        <v>2</v>
      </c>
      <c r="N532" s="79">
        <v>0</v>
      </c>
      <c r="O532" s="80">
        <v>2</v>
      </c>
      <c r="P532" s="79">
        <v>0</v>
      </c>
      <c r="Q532" s="80">
        <v>2</v>
      </c>
      <c r="R532" s="79">
        <v>0</v>
      </c>
      <c r="S532" s="80">
        <v>3</v>
      </c>
      <c r="T532" s="90">
        <v>0</v>
      </c>
      <c r="U532" s="98">
        <v>2</v>
      </c>
      <c r="V532" s="79">
        <v>0</v>
      </c>
      <c r="W532" s="98">
        <v>2</v>
      </c>
      <c r="X532" s="79">
        <v>0</v>
      </c>
      <c r="Y532" s="80">
        <v>4</v>
      </c>
      <c r="Z532" s="79">
        <v>0</v>
      </c>
      <c r="AA532" s="80">
        <v>3</v>
      </c>
      <c r="AB532" s="79">
        <v>0</v>
      </c>
      <c r="AC532" s="80">
        <v>2</v>
      </c>
      <c r="AD532" s="37">
        <v>0</v>
      </c>
      <c r="AE532" s="80">
        <v>1</v>
      </c>
      <c r="AF532" s="79">
        <v>0</v>
      </c>
      <c r="AG532" s="80">
        <v>0</v>
      </c>
      <c r="AH532" s="79">
        <v>0</v>
      </c>
      <c r="AI532" s="80">
        <v>1</v>
      </c>
      <c r="AJ532" s="79">
        <v>0</v>
      </c>
      <c r="AK532" s="80">
        <v>1</v>
      </c>
      <c r="AL532" s="79">
        <v>0</v>
      </c>
      <c r="AM532" s="80">
        <v>3</v>
      </c>
      <c r="AN532" s="79">
        <v>0</v>
      </c>
      <c r="AO532" s="80">
        <v>7</v>
      </c>
      <c r="AP532" s="79">
        <v>0</v>
      </c>
      <c r="AQ532" s="80">
        <v>0</v>
      </c>
      <c r="AR532" s="79">
        <v>0</v>
      </c>
      <c r="AS532" s="98">
        <v>1</v>
      </c>
      <c r="AT532" s="79">
        <v>0</v>
      </c>
      <c r="AU532" s="80">
        <v>0</v>
      </c>
      <c r="AV532" s="79">
        <v>0</v>
      </c>
      <c r="AW532" s="80">
        <v>0</v>
      </c>
      <c r="AX532" s="79">
        <v>0</v>
      </c>
      <c r="AY532" s="80">
        <v>0</v>
      </c>
      <c r="AZ532" s="79">
        <v>0</v>
      </c>
      <c r="BA532" s="80">
        <v>0</v>
      </c>
      <c r="BB532" s="79">
        <v>0</v>
      </c>
      <c r="BC532" s="80">
        <v>140</v>
      </c>
      <c r="BD532" s="79">
        <v>0</v>
      </c>
      <c r="BE532" s="80">
        <v>1</v>
      </c>
      <c r="BF532" s="79">
        <v>0</v>
      </c>
      <c r="BG532" s="80">
        <v>0</v>
      </c>
      <c r="BH532" s="79">
        <v>0</v>
      </c>
      <c r="BI532" s="80">
        <v>0</v>
      </c>
      <c r="BJ532" s="79">
        <v>0</v>
      </c>
      <c r="BK532" s="176" t="s">
        <v>8</v>
      </c>
      <c r="BL532" s="79">
        <v>0</v>
      </c>
      <c r="BM532" s="80">
        <v>0</v>
      </c>
      <c r="BN532" s="79">
        <v>0</v>
      </c>
      <c r="BO532" s="80">
        <v>0</v>
      </c>
      <c r="BP532" s="79">
        <v>0</v>
      </c>
      <c r="BQ532" s="80">
        <v>34</v>
      </c>
      <c r="BR532" s="79">
        <v>0</v>
      </c>
      <c r="BS532" s="80">
        <v>7</v>
      </c>
      <c r="BT532" s="79">
        <v>0</v>
      </c>
      <c r="BU532" s="80">
        <v>6</v>
      </c>
      <c r="BV532" s="79">
        <v>0</v>
      </c>
      <c r="BW532" s="80">
        <v>123</v>
      </c>
      <c r="BX532" s="79">
        <v>0</v>
      </c>
      <c r="BY532" s="80">
        <v>70</v>
      </c>
      <c r="BZ532" s="79">
        <v>0</v>
      </c>
      <c r="CA532" s="80">
        <v>2</v>
      </c>
      <c r="CB532" s="79">
        <v>0</v>
      </c>
      <c r="CC532" s="176" t="s">
        <v>15</v>
      </c>
      <c r="CD532" s="79">
        <v>0</v>
      </c>
      <c r="CE532" s="80">
        <v>51</v>
      </c>
      <c r="CF532" s="79">
        <v>0</v>
      </c>
      <c r="CG532" s="80">
        <v>1</v>
      </c>
      <c r="CH532" s="79">
        <v>0</v>
      </c>
      <c r="CI532" s="80">
        <v>18</v>
      </c>
      <c r="CJ532" s="79">
        <v>0</v>
      </c>
      <c r="CK532" s="80">
        <v>18</v>
      </c>
      <c r="CL532" s="90">
        <v>0</v>
      </c>
      <c r="CM532" s="80">
        <v>9</v>
      </c>
      <c r="CN532" s="79">
        <v>0</v>
      </c>
      <c r="CO532" s="80">
        <v>5</v>
      </c>
    </row>
    <row r="533" spans="1:93" ht="12.75">
      <c r="A533" s="39"/>
      <c r="B533" s="2"/>
      <c r="C533" s="66" t="s">
        <v>148</v>
      </c>
      <c r="D533" s="79">
        <v>0</v>
      </c>
      <c r="E533" s="80">
        <v>2.991</v>
      </c>
      <c r="F533" s="79">
        <v>0</v>
      </c>
      <c r="G533" s="82">
        <v>4.083</v>
      </c>
      <c r="H533" s="79">
        <v>0</v>
      </c>
      <c r="I533" s="82">
        <v>0.172</v>
      </c>
      <c r="J533" s="79">
        <v>0</v>
      </c>
      <c r="K533" s="82">
        <v>1.057</v>
      </c>
      <c r="L533" s="79">
        <v>0</v>
      </c>
      <c r="M533" s="176" t="s">
        <v>976</v>
      </c>
      <c r="N533" s="79">
        <v>0</v>
      </c>
      <c r="O533" s="82">
        <v>0.172</v>
      </c>
      <c r="P533" s="79">
        <v>0</v>
      </c>
      <c r="Q533" s="82">
        <v>4.207</v>
      </c>
      <c r="R533" s="79">
        <v>0</v>
      </c>
      <c r="S533" s="82">
        <v>6.776</v>
      </c>
      <c r="T533" s="90">
        <v>0</v>
      </c>
      <c r="U533" s="82">
        <v>0.172</v>
      </c>
      <c r="V533" s="79">
        <v>0</v>
      </c>
      <c r="W533" s="82">
        <v>0.172</v>
      </c>
      <c r="X533" s="79">
        <v>0</v>
      </c>
      <c r="Y533" s="82">
        <v>12.026</v>
      </c>
      <c r="Z533" s="79">
        <v>0</v>
      </c>
      <c r="AA533" s="82">
        <v>0.26</v>
      </c>
      <c r="AB533" s="79">
        <v>0</v>
      </c>
      <c r="AC533" s="82">
        <v>4.072</v>
      </c>
      <c r="AD533" s="37">
        <v>0</v>
      </c>
      <c r="AE533" s="176">
        <v>2.991</v>
      </c>
      <c r="AF533" s="79">
        <v>0</v>
      </c>
      <c r="AG533" s="80">
        <v>0</v>
      </c>
      <c r="AH533" s="79">
        <v>0</v>
      </c>
      <c r="AI533" s="82">
        <v>3.016</v>
      </c>
      <c r="AJ533" s="79">
        <v>0</v>
      </c>
      <c r="AK533" s="82">
        <v>0.088</v>
      </c>
      <c r="AL533" s="79">
        <v>0</v>
      </c>
      <c r="AM533" s="82">
        <v>0.26</v>
      </c>
      <c r="AN533" s="79">
        <v>0</v>
      </c>
      <c r="AO533" s="82">
        <v>9.431</v>
      </c>
      <c r="AP533" s="79">
        <v>0</v>
      </c>
      <c r="AQ533" s="80">
        <v>0</v>
      </c>
      <c r="AR533" s="79">
        <v>0</v>
      </c>
      <c r="AS533" s="82">
        <v>3.004</v>
      </c>
      <c r="AT533" s="79">
        <v>0</v>
      </c>
      <c r="AU533" s="80">
        <v>0</v>
      </c>
      <c r="AV533" s="79">
        <v>0</v>
      </c>
      <c r="AW533" s="80">
        <v>0</v>
      </c>
      <c r="AX533" s="79">
        <v>0</v>
      </c>
      <c r="AY533" s="80">
        <v>0</v>
      </c>
      <c r="AZ533" s="79">
        <v>0</v>
      </c>
      <c r="BA533" s="80">
        <v>0</v>
      </c>
      <c r="BB533" s="79">
        <v>0</v>
      </c>
      <c r="BC533" s="82">
        <v>62.049</v>
      </c>
      <c r="BD533" s="79">
        <v>0</v>
      </c>
      <c r="BE533" s="176">
        <v>1.639</v>
      </c>
      <c r="BF533" s="79">
        <v>0</v>
      </c>
      <c r="BG533" s="80">
        <v>0</v>
      </c>
      <c r="BH533" s="79">
        <v>0</v>
      </c>
      <c r="BI533" s="80">
        <v>0</v>
      </c>
      <c r="BJ533" s="79">
        <v>0</v>
      </c>
      <c r="BK533" s="176" t="s">
        <v>1005</v>
      </c>
      <c r="BL533" s="79">
        <v>0</v>
      </c>
      <c r="BM533" s="80">
        <v>0</v>
      </c>
      <c r="BN533" s="79">
        <v>0</v>
      </c>
      <c r="BO533" s="80">
        <v>0</v>
      </c>
      <c r="BP533" s="79">
        <v>0</v>
      </c>
      <c r="BQ533" s="82">
        <v>3.986</v>
      </c>
      <c r="BR533" s="79">
        <v>0</v>
      </c>
      <c r="BS533" s="82">
        <v>5.883</v>
      </c>
      <c r="BT533" s="79">
        <v>0</v>
      </c>
      <c r="BU533" s="80">
        <v>0.524</v>
      </c>
      <c r="BV533" s="79">
        <v>0</v>
      </c>
      <c r="BW533" s="82">
        <v>18.554</v>
      </c>
      <c r="BX533" s="79">
        <v>0</v>
      </c>
      <c r="BY533" s="82">
        <v>9.005</v>
      </c>
      <c r="BZ533" s="79">
        <v>0</v>
      </c>
      <c r="CA533" s="82">
        <v>2.983</v>
      </c>
      <c r="CB533" s="79">
        <v>0</v>
      </c>
      <c r="CC533" s="176" t="s">
        <v>1007</v>
      </c>
      <c r="CD533" s="79">
        <v>0</v>
      </c>
      <c r="CE533" s="82">
        <v>21.545</v>
      </c>
      <c r="CF533" s="79">
        <v>0</v>
      </c>
      <c r="CG533" s="80">
        <v>0.595</v>
      </c>
      <c r="CH533" s="79">
        <v>0</v>
      </c>
      <c r="CI533" s="82">
        <v>1.568</v>
      </c>
      <c r="CJ533" s="79">
        <v>0</v>
      </c>
      <c r="CK533" s="82">
        <v>1.568</v>
      </c>
      <c r="CL533" s="90">
        <v>0</v>
      </c>
      <c r="CM533" s="82">
        <v>0.784</v>
      </c>
      <c r="CN533" s="79">
        <v>0</v>
      </c>
      <c r="CO533" s="82">
        <v>2.089</v>
      </c>
    </row>
    <row r="534" spans="1:93" ht="12.75">
      <c r="A534" s="39" t="s">
        <v>194</v>
      </c>
      <c r="B534" s="2" t="s">
        <v>212</v>
      </c>
      <c r="C534" s="66" t="s">
        <v>5</v>
      </c>
      <c r="D534" s="79">
        <v>0</v>
      </c>
      <c r="E534" s="80">
        <v>0</v>
      </c>
      <c r="F534" s="79">
        <v>0</v>
      </c>
      <c r="G534" s="80">
        <v>0</v>
      </c>
      <c r="H534" s="79">
        <v>0</v>
      </c>
      <c r="I534" s="80">
        <v>0</v>
      </c>
      <c r="J534" s="79">
        <v>0</v>
      </c>
      <c r="K534" s="80">
        <v>0</v>
      </c>
      <c r="L534" s="79">
        <v>0</v>
      </c>
      <c r="M534" s="80">
        <v>0</v>
      </c>
      <c r="N534" s="79">
        <v>0</v>
      </c>
      <c r="O534" s="80">
        <v>0</v>
      </c>
      <c r="P534" s="79">
        <v>0</v>
      </c>
      <c r="Q534" s="80">
        <v>0</v>
      </c>
      <c r="R534" s="79">
        <v>0</v>
      </c>
      <c r="S534" s="80">
        <v>0</v>
      </c>
      <c r="T534" s="90">
        <v>0</v>
      </c>
      <c r="U534" s="80">
        <v>0</v>
      </c>
      <c r="V534" s="79">
        <v>0</v>
      </c>
      <c r="W534" s="80">
        <v>0</v>
      </c>
      <c r="X534" s="79">
        <v>0</v>
      </c>
      <c r="Y534" s="80">
        <v>0</v>
      </c>
      <c r="Z534" s="79">
        <v>0</v>
      </c>
      <c r="AA534" s="80">
        <v>0</v>
      </c>
      <c r="AB534" s="79">
        <v>0</v>
      </c>
      <c r="AC534" s="80">
        <v>0</v>
      </c>
      <c r="AD534" s="37">
        <v>0</v>
      </c>
      <c r="AE534" s="80">
        <v>0</v>
      </c>
      <c r="AF534" s="79">
        <v>0</v>
      </c>
      <c r="AG534" s="80">
        <v>0</v>
      </c>
      <c r="AH534" s="79">
        <v>0</v>
      </c>
      <c r="AI534" s="80"/>
      <c r="AJ534" s="79">
        <v>0</v>
      </c>
      <c r="AK534" s="80">
        <v>0</v>
      </c>
      <c r="AL534" s="79">
        <v>0</v>
      </c>
      <c r="AM534" s="80">
        <v>0</v>
      </c>
      <c r="AN534" s="79">
        <v>0</v>
      </c>
      <c r="AO534" s="80">
        <v>0</v>
      </c>
      <c r="AP534" s="79">
        <v>0</v>
      </c>
      <c r="AQ534" s="80">
        <v>0</v>
      </c>
      <c r="AR534" s="79">
        <v>0</v>
      </c>
      <c r="AS534" s="80">
        <v>0</v>
      </c>
      <c r="AT534" s="79">
        <v>0</v>
      </c>
      <c r="AU534" s="80">
        <v>0</v>
      </c>
      <c r="AV534" s="79">
        <v>0</v>
      </c>
      <c r="AW534" s="80">
        <v>0</v>
      </c>
      <c r="AX534" s="79">
        <v>0</v>
      </c>
      <c r="AY534" s="80">
        <v>0</v>
      </c>
      <c r="AZ534" s="79">
        <v>0</v>
      </c>
      <c r="BA534" s="80">
        <v>0</v>
      </c>
      <c r="BB534" s="79">
        <v>0</v>
      </c>
      <c r="BC534" s="80">
        <v>0</v>
      </c>
      <c r="BD534" s="79">
        <v>0</v>
      </c>
      <c r="BE534" s="80">
        <v>0</v>
      </c>
      <c r="BF534" s="79">
        <v>0</v>
      </c>
      <c r="BG534" s="80">
        <v>0</v>
      </c>
      <c r="BH534" s="79">
        <v>0</v>
      </c>
      <c r="BI534" s="80">
        <v>0</v>
      </c>
      <c r="BJ534" s="79">
        <v>0</v>
      </c>
      <c r="BK534" s="80">
        <v>0</v>
      </c>
      <c r="BL534" s="79">
        <v>0</v>
      </c>
      <c r="BM534" s="80">
        <v>0</v>
      </c>
      <c r="BN534" s="79">
        <v>0</v>
      </c>
      <c r="BO534" s="80">
        <v>0</v>
      </c>
      <c r="BP534" s="79">
        <v>0</v>
      </c>
      <c r="BQ534" s="80">
        <v>0</v>
      </c>
      <c r="BR534" s="79">
        <v>0</v>
      </c>
      <c r="BS534" s="80">
        <v>0</v>
      </c>
      <c r="BT534" s="79">
        <v>0</v>
      </c>
      <c r="BU534" s="80">
        <v>0</v>
      </c>
      <c r="BV534" s="79">
        <v>0</v>
      </c>
      <c r="BW534" s="80">
        <v>0</v>
      </c>
      <c r="BX534" s="79">
        <v>0</v>
      </c>
      <c r="BY534" s="80">
        <v>0</v>
      </c>
      <c r="BZ534" s="79">
        <v>0</v>
      </c>
      <c r="CA534" s="80">
        <v>0</v>
      </c>
      <c r="CB534" s="79">
        <v>0</v>
      </c>
      <c r="CC534" s="80">
        <v>0</v>
      </c>
      <c r="CD534" s="79">
        <v>0</v>
      </c>
      <c r="CE534" s="80">
        <v>0</v>
      </c>
      <c r="CF534" s="79">
        <v>0</v>
      </c>
      <c r="CG534" s="80">
        <v>0</v>
      </c>
      <c r="CH534" s="79">
        <v>0</v>
      </c>
      <c r="CI534" s="80">
        <v>0</v>
      </c>
      <c r="CJ534" s="79">
        <v>0</v>
      </c>
      <c r="CK534" s="80">
        <v>0</v>
      </c>
      <c r="CL534" s="90">
        <v>0</v>
      </c>
      <c r="CM534" s="80">
        <v>0</v>
      </c>
      <c r="CN534" s="79">
        <v>0</v>
      </c>
      <c r="CO534" s="80">
        <v>0</v>
      </c>
    </row>
    <row r="535" spans="1:93" ht="12.75">
      <c r="A535" s="39"/>
      <c r="B535" s="2" t="s">
        <v>213</v>
      </c>
      <c r="C535" s="66" t="s">
        <v>215</v>
      </c>
      <c r="D535" s="79">
        <v>0</v>
      </c>
      <c r="E535" s="80">
        <v>0</v>
      </c>
      <c r="F535" s="79">
        <v>0</v>
      </c>
      <c r="G535" s="80">
        <v>0</v>
      </c>
      <c r="H535" s="79">
        <v>0</v>
      </c>
      <c r="I535" s="80">
        <v>0</v>
      </c>
      <c r="J535" s="79">
        <v>0</v>
      </c>
      <c r="K535" s="80">
        <v>0</v>
      </c>
      <c r="L535" s="79">
        <v>0</v>
      </c>
      <c r="M535" s="80">
        <v>0</v>
      </c>
      <c r="N535" s="79">
        <v>0</v>
      </c>
      <c r="O535" s="80">
        <v>0</v>
      </c>
      <c r="P535" s="79">
        <v>0</v>
      </c>
      <c r="Q535" s="80">
        <v>0</v>
      </c>
      <c r="R535" s="79">
        <v>0</v>
      </c>
      <c r="S535" s="80">
        <v>0</v>
      </c>
      <c r="T535" s="90">
        <v>0</v>
      </c>
      <c r="U535" s="80">
        <v>0</v>
      </c>
      <c r="V535" s="79">
        <v>0</v>
      </c>
      <c r="W535" s="80">
        <v>0</v>
      </c>
      <c r="X535" s="79">
        <v>0</v>
      </c>
      <c r="Y535" s="80">
        <v>0</v>
      </c>
      <c r="Z535" s="79">
        <v>0</v>
      </c>
      <c r="AA535" s="80">
        <v>0</v>
      </c>
      <c r="AB535" s="79">
        <v>0</v>
      </c>
      <c r="AC535" s="80">
        <v>0</v>
      </c>
      <c r="AD535" s="37">
        <v>0</v>
      </c>
      <c r="AE535" s="105">
        <v>0</v>
      </c>
      <c r="AF535" s="79">
        <v>0</v>
      </c>
      <c r="AG535" s="80">
        <v>0</v>
      </c>
      <c r="AH535" s="79">
        <v>0</v>
      </c>
      <c r="AI535" s="80"/>
      <c r="AJ535" s="79">
        <v>0</v>
      </c>
      <c r="AK535" s="80">
        <v>0</v>
      </c>
      <c r="AL535" s="79">
        <v>0</v>
      </c>
      <c r="AM535" s="80">
        <v>0</v>
      </c>
      <c r="AN535" s="79">
        <v>0</v>
      </c>
      <c r="AO535" s="80">
        <v>0</v>
      </c>
      <c r="AP535" s="79">
        <v>0</v>
      </c>
      <c r="AQ535" s="80">
        <v>0</v>
      </c>
      <c r="AR535" s="79">
        <v>0</v>
      </c>
      <c r="AS535" s="80">
        <v>0</v>
      </c>
      <c r="AT535" s="79">
        <v>0</v>
      </c>
      <c r="AU535" s="80">
        <v>0</v>
      </c>
      <c r="AV535" s="79">
        <v>0</v>
      </c>
      <c r="AW535" s="80">
        <v>0</v>
      </c>
      <c r="AX535" s="79">
        <v>0</v>
      </c>
      <c r="AY535" s="80">
        <v>0</v>
      </c>
      <c r="AZ535" s="79">
        <v>0</v>
      </c>
      <c r="BA535" s="80">
        <v>0</v>
      </c>
      <c r="BB535" s="79">
        <v>0</v>
      </c>
      <c r="BC535" s="80">
        <v>0</v>
      </c>
      <c r="BD535" s="79">
        <v>0</v>
      </c>
      <c r="BE535" s="80">
        <v>0</v>
      </c>
      <c r="BF535" s="79">
        <v>0</v>
      </c>
      <c r="BG535" s="80">
        <v>0</v>
      </c>
      <c r="BH535" s="79">
        <v>0</v>
      </c>
      <c r="BI535" s="80">
        <v>0</v>
      </c>
      <c r="BJ535" s="79">
        <v>0</v>
      </c>
      <c r="BK535" s="80">
        <v>0</v>
      </c>
      <c r="BL535" s="79">
        <v>0</v>
      </c>
      <c r="BM535" s="80">
        <v>0</v>
      </c>
      <c r="BN535" s="79">
        <v>0</v>
      </c>
      <c r="BO535" s="80">
        <v>0</v>
      </c>
      <c r="BP535" s="79">
        <v>0</v>
      </c>
      <c r="BQ535" s="80">
        <v>0</v>
      </c>
      <c r="BR535" s="79">
        <v>0</v>
      </c>
      <c r="BS535" s="80">
        <v>0</v>
      </c>
      <c r="BT535" s="79">
        <v>0</v>
      </c>
      <c r="BU535" s="80">
        <v>0</v>
      </c>
      <c r="BV535" s="79">
        <v>0</v>
      </c>
      <c r="BW535" s="80">
        <v>0</v>
      </c>
      <c r="BX535" s="79">
        <v>0</v>
      </c>
      <c r="BY535" s="80">
        <v>0</v>
      </c>
      <c r="BZ535" s="79">
        <v>0</v>
      </c>
      <c r="CA535" s="80">
        <v>0</v>
      </c>
      <c r="CB535" s="79">
        <v>0</v>
      </c>
      <c r="CC535" s="80">
        <v>0</v>
      </c>
      <c r="CD535" s="90">
        <v>0</v>
      </c>
      <c r="CE535" s="80">
        <v>0</v>
      </c>
      <c r="CF535" s="79">
        <v>0</v>
      </c>
      <c r="CG535" s="80">
        <v>0</v>
      </c>
      <c r="CH535" s="79">
        <v>0</v>
      </c>
      <c r="CI535" s="80">
        <v>0</v>
      </c>
      <c r="CJ535" s="79">
        <v>0</v>
      </c>
      <c r="CK535" s="80">
        <v>0</v>
      </c>
      <c r="CL535" s="90">
        <v>0</v>
      </c>
      <c r="CM535" s="80">
        <v>0</v>
      </c>
      <c r="CN535" s="79">
        <v>0</v>
      </c>
      <c r="CO535" s="80">
        <v>0</v>
      </c>
    </row>
    <row r="536" spans="1:93" ht="12.75">
      <c r="A536" s="51" t="s">
        <v>196</v>
      </c>
      <c r="B536" s="3" t="s">
        <v>197</v>
      </c>
      <c r="C536" s="22" t="s">
        <v>148</v>
      </c>
      <c r="D536" s="79">
        <v>0</v>
      </c>
      <c r="E536" s="82">
        <v>7.819</v>
      </c>
      <c r="F536" s="79">
        <v>0</v>
      </c>
      <c r="G536" s="82">
        <v>10.275</v>
      </c>
      <c r="H536" s="79">
        <v>0</v>
      </c>
      <c r="I536" s="82">
        <v>5.646</v>
      </c>
      <c r="J536" s="79">
        <v>0</v>
      </c>
      <c r="K536" s="80">
        <v>0</v>
      </c>
      <c r="L536" s="79">
        <v>0</v>
      </c>
      <c r="M536" s="80">
        <v>0</v>
      </c>
      <c r="N536" s="79">
        <v>0</v>
      </c>
      <c r="O536" s="82">
        <v>0</v>
      </c>
      <c r="P536" s="79">
        <v>0</v>
      </c>
      <c r="Q536" s="80">
        <v>0</v>
      </c>
      <c r="R536" s="79">
        <v>0</v>
      </c>
      <c r="S536" s="80">
        <v>7.522</v>
      </c>
      <c r="T536" s="79">
        <v>0</v>
      </c>
      <c r="U536" s="106">
        <v>0</v>
      </c>
      <c r="V536" s="79">
        <v>0</v>
      </c>
      <c r="W536" s="80">
        <v>0</v>
      </c>
      <c r="X536" s="79">
        <v>0</v>
      </c>
      <c r="Y536" s="80">
        <v>0.682</v>
      </c>
      <c r="Z536" s="79">
        <v>0</v>
      </c>
      <c r="AA536" s="80">
        <v>0</v>
      </c>
      <c r="AB536" s="79">
        <v>0</v>
      </c>
      <c r="AC536" s="82">
        <v>56.753</v>
      </c>
      <c r="AD536" s="86">
        <v>0</v>
      </c>
      <c r="AE536" s="82">
        <v>5.28</v>
      </c>
      <c r="AF536" s="79">
        <v>0</v>
      </c>
      <c r="AG536" s="80">
        <v>0</v>
      </c>
      <c r="AH536" s="79">
        <v>0</v>
      </c>
      <c r="AI536" s="82">
        <v>1.634</v>
      </c>
      <c r="AJ536" s="79">
        <v>0</v>
      </c>
      <c r="AK536" s="80">
        <v>0</v>
      </c>
      <c r="AL536" s="79">
        <v>0</v>
      </c>
      <c r="AM536" s="80">
        <v>0</v>
      </c>
      <c r="AN536" s="79">
        <v>0</v>
      </c>
      <c r="AO536" s="80">
        <v>0</v>
      </c>
      <c r="AP536" s="79">
        <v>0</v>
      </c>
      <c r="AQ536" s="80">
        <v>0</v>
      </c>
      <c r="AR536" s="79">
        <v>0</v>
      </c>
      <c r="AS536" s="80">
        <v>0</v>
      </c>
      <c r="AT536" s="79">
        <v>0</v>
      </c>
      <c r="AU536" s="80">
        <v>0</v>
      </c>
      <c r="AV536" s="79">
        <v>0</v>
      </c>
      <c r="AW536" s="80">
        <v>0</v>
      </c>
      <c r="AX536" s="79">
        <v>0</v>
      </c>
      <c r="AY536" s="80">
        <v>0</v>
      </c>
      <c r="AZ536" s="79">
        <v>0</v>
      </c>
      <c r="BA536" s="80">
        <v>0</v>
      </c>
      <c r="BB536" s="79">
        <v>0</v>
      </c>
      <c r="BC536" s="82">
        <v>20.508000000000003</v>
      </c>
      <c r="BD536" s="79">
        <v>0</v>
      </c>
      <c r="BE536" s="82">
        <v>30.088</v>
      </c>
      <c r="BF536" s="79">
        <v>0</v>
      </c>
      <c r="BG536" s="82">
        <v>23.495</v>
      </c>
      <c r="BH536" s="79">
        <v>0</v>
      </c>
      <c r="BI536" s="82">
        <v>12.413</v>
      </c>
      <c r="BJ536" s="79">
        <v>0</v>
      </c>
      <c r="BK536" s="82">
        <v>17.301000000000002</v>
      </c>
      <c r="BL536" s="79">
        <v>0</v>
      </c>
      <c r="BM536" s="82">
        <v>11.136</v>
      </c>
      <c r="BN536" s="79">
        <v>0</v>
      </c>
      <c r="BO536" s="82">
        <v>5.468</v>
      </c>
      <c r="BP536" s="79">
        <v>0</v>
      </c>
      <c r="BQ536" s="82">
        <v>16.997</v>
      </c>
      <c r="BR536" s="79">
        <v>0</v>
      </c>
      <c r="BS536" s="82">
        <v>2.507</v>
      </c>
      <c r="BT536" s="79">
        <v>0</v>
      </c>
      <c r="BU536" s="80">
        <v>1.701</v>
      </c>
      <c r="BV536" s="79">
        <v>0</v>
      </c>
      <c r="BW536" s="80">
        <v>0</v>
      </c>
      <c r="BX536" s="79">
        <v>0</v>
      </c>
      <c r="BY536" s="80">
        <v>0</v>
      </c>
      <c r="BZ536" s="79">
        <v>0</v>
      </c>
      <c r="CA536" s="82">
        <v>2.507</v>
      </c>
      <c r="CB536" s="79">
        <v>0</v>
      </c>
      <c r="CC536" s="80">
        <v>0</v>
      </c>
      <c r="CD536" s="90">
        <v>0</v>
      </c>
      <c r="CE536" s="80">
        <v>0</v>
      </c>
      <c r="CF536" s="79">
        <v>0</v>
      </c>
      <c r="CG536" s="82">
        <v>9.139000000000001</v>
      </c>
      <c r="CH536" s="79">
        <v>0</v>
      </c>
      <c r="CI536" s="82">
        <v>9.027</v>
      </c>
      <c r="CJ536" s="79">
        <v>0</v>
      </c>
      <c r="CK536" s="82">
        <v>10.886000000000001</v>
      </c>
      <c r="CL536" s="90">
        <v>0</v>
      </c>
      <c r="CM536" s="82">
        <v>9.924</v>
      </c>
      <c r="CN536" s="79">
        <v>0</v>
      </c>
      <c r="CO536" s="80">
        <v>0</v>
      </c>
    </row>
    <row r="537" spans="1:93" ht="12.75">
      <c r="A537" s="51" t="s">
        <v>411</v>
      </c>
      <c r="B537" s="301" t="s">
        <v>465</v>
      </c>
      <c r="C537" s="22" t="s">
        <v>416</v>
      </c>
      <c r="D537" s="79">
        <v>0</v>
      </c>
      <c r="E537" s="80">
        <v>30</v>
      </c>
      <c r="F537" s="79">
        <v>0</v>
      </c>
      <c r="G537" s="80">
        <v>0</v>
      </c>
      <c r="H537" s="79">
        <v>0</v>
      </c>
      <c r="I537" s="80">
        <v>1</v>
      </c>
      <c r="J537" s="79">
        <v>0</v>
      </c>
      <c r="K537" s="80">
        <v>14</v>
      </c>
      <c r="L537" s="79">
        <v>0</v>
      </c>
      <c r="M537" s="80">
        <v>17</v>
      </c>
      <c r="N537" s="79">
        <v>0</v>
      </c>
      <c r="O537" s="80">
        <v>0</v>
      </c>
      <c r="P537" s="79">
        <v>0</v>
      </c>
      <c r="Q537" s="238" t="s">
        <v>506</v>
      </c>
      <c r="R537" s="81">
        <v>600</v>
      </c>
      <c r="S537" s="83">
        <v>40</v>
      </c>
      <c r="T537" s="79">
        <v>0</v>
      </c>
      <c r="U537" s="80">
        <v>20</v>
      </c>
      <c r="V537" s="79">
        <v>0</v>
      </c>
      <c r="W537" s="80">
        <v>6</v>
      </c>
      <c r="X537" s="79">
        <v>0</v>
      </c>
      <c r="Y537" s="80">
        <v>520</v>
      </c>
      <c r="Z537" s="79">
        <v>0</v>
      </c>
      <c r="AA537" s="80">
        <v>16</v>
      </c>
      <c r="AB537" s="79">
        <v>0</v>
      </c>
      <c r="AC537" s="80">
        <v>2</v>
      </c>
      <c r="AD537" s="37">
        <v>0</v>
      </c>
      <c r="AE537" s="80">
        <v>0</v>
      </c>
      <c r="AF537" s="79">
        <v>0</v>
      </c>
      <c r="AG537" s="80" t="s">
        <v>548</v>
      </c>
      <c r="AH537" s="79">
        <v>0</v>
      </c>
      <c r="AI537" s="80"/>
      <c r="AJ537" s="79">
        <v>0</v>
      </c>
      <c r="AK537" s="176" t="s">
        <v>8</v>
      </c>
      <c r="AL537" s="79">
        <v>0</v>
      </c>
      <c r="AM537" s="80">
        <v>0</v>
      </c>
      <c r="AN537" s="79">
        <v>0</v>
      </c>
      <c r="AO537" s="80" t="s">
        <v>547</v>
      </c>
      <c r="AP537" s="79">
        <v>0</v>
      </c>
      <c r="AQ537" s="176">
        <v>4</v>
      </c>
      <c r="AR537" s="79">
        <v>0</v>
      </c>
      <c r="AS537" s="80">
        <v>0</v>
      </c>
      <c r="AT537" s="79">
        <v>0</v>
      </c>
      <c r="AU537" s="176">
        <v>7</v>
      </c>
      <c r="AV537" s="79">
        <v>0</v>
      </c>
      <c r="AW537" s="176" t="s">
        <v>664</v>
      </c>
      <c r="AX537" s="79">
        <v>0</v>
      </c>
      <c r="AY537" s="80">
        <v>0</v>
      </c>
      <c r="AZ537" s="79">
        <v>0</v>
      </c>
      <c r="BA537" s="80">
        <v>8</v>
      </c>
      <c r="BB537" s="79">
        <v>0</v>
      </c>
      <c r="BC537" s="85" t="s">
        <v>472</v>
      </c>
      <c r="BD537" s="81">
        <v>60</v>
      </c>
      <c r="BE537" s="83">
        <v>107</v>
      </c>
      <c r="BF537" s="81">
        <v>50</v>
      </c>
      <c r="BG537" s="83">
        <v>271.5</v>
      </c>
      <c r="BH537" s="79">
        <v>30</v>
      </c>
      <c r="BI537" s="176" t="s">
        <v>507</v>
      </c>
      <c r="BJ537" s="79">
        <v>20</v>
      </c>
      <c r="BK537" s="80">
        <v>150</v>
      </c>
      <c r="BL537" s="79">
        <v>20</v>
      </c>
      <c r="BM537" s="80">
        <v>0</v>
      </c>
      <c r="BN537" s="79">
        <v>0</v>
      </c>
      <c r="BO537" s="80">
        <v>0</v>
      </c>
      <c r="BP537" s="79">
        <v>0</v>
      </c>
      <c r="BQ537" s="80">
        <v>0</v>
      </c>
      <c r="BR537" s="79">
        <v>500</v>
      </c>
      <c r="BS537" s="80" t="s">
        <v>988</v>
      </c>
      <c r="BT537" s="79">
        <v>500</v>
      </c>
      <c r="BU537" s="80" t="s">
        <v>549</v>
      </c>
      <c r="BV537" s="79">
        <v>200</v>
      </c>
      <c r="BW537" s="80">
        <v>140</v>
      </c>
      <c r="BX537" s="79">
        <v>0</v>
      </c>
      <c r="BY537" s="80">
        <v>210</v>
      </c>
      <c r="BZ537" s="79">
        <v>0</v>
      </c>
      <c r="CA537" s="238">
        <v>14</v>
      </c>
      <c r="CB537" s="79">
        <v>0</v>
      </c>
      <c r="CC537" s="80" t="s">
        <v>550</v>
      </c>
      <c r="CD537" s="90">
        <v>600</v>
      </c>
      <c r="CE537" s="98">
        <v>520</v>
      </c>
      <c r="CF537" s="79">
        <v>0</v>
      </c>
      <c r="CG537" s="80">
        <v>0</v>
      </c>
      <c r="CH537" s="79">
        <v>0</v>
      </c>
      <c r="CI537" s="80">
        <v>0</v>
      </c>
      <c r="CJ537" s="79">
        <v>0</v>
      </c>
      <c r="CK537" s="80">
        <v>0</v>
      </c>
      <c r="CL537" s="90">
        <v>7</v>
      </c>
      <c r="CM537" s="80">
        <v>0</v>
      </c>
      <c r="CN537" s="79">
        <v>0</v>
      </c>
      <c r="CO537" s="238">
        <v>14</v>
      </c>
    </row>
    <row r="538" spans="1:93" ht="13.5" thickBot="1">
      <c r="A538" s="38"/>
      <c r="B538" s="302"/>
      <c r="C538" s="65" t="s">
        <v>148</v>
      </c>
      <c r="D538" s="146">
        <v>0</v>
      </c>
      <c r="E538" s="117">
        <v>1.739</v>
      </c>
      <c r="F538" s="146">
        <v>0</v>
      </c>
      <c r="G538" s="105">
        <v>0</v>
      </c>
      <c r="H538" s="146">
        <v>0</v>
      </c>
      <c r="I538" s="117">
        <v>0.054</v>
      </c>
      <c r="J538" s="146">
        <v>0</v>
      </c>
      <c r="K538" s="195">
        <v>0.809</v>
      </c>
      <c r="L538" s="146">
        <v>0</v>
      </c>
      <c r="M538" s="117">
        <v>0.983</v>
      </c>
      <c r="N538" s="146">
        <v>0</v>
      </c>
      <c r="O538" s="105">
        <v>0</v>
      </c>
      <c r="P538" s="146">
        <v>0</v>
      </c>
      <c r="Q538" s="240">
        <v>0</v>
      </c>
      <c r="R538" s="147">
        <f>R537*0.025</f>
        <v>15</v>
      </c>
      <c r="S538" s="117">
        <v>2.223</v>
      </c>
      <c r="T538" s="146">
        <v>0</v>
      </c>
      <c r="U538" s="195" t="s">
        <v>979</v>
      </c>
      <c r="V538" s="146">
        <v>0</v>
      </c>
      <c r="W538" s="117">
        <v>0.349</v>
      </c>
      <c r="X538" s="146">
        <v>0</v>
      </c>
      <c r="Y538" s="117">
        <v>27.916</v>
      </c>
      <c r="Z538" s="146">
        <v>0</v>
      </c>
      <c r="AA538" s="195">
        <v>0.93</v>
      </c>
      <c r="AB538" s="146">
        <v>0</v>
      </c>
      <c r="AC538" s="117">
        <v>0.118</v>
      </c>
      <c r="AD538" s="148">
        <v>0</v>
      </c>
      <c r="AE538" s="105">
        <v>0</v>
      </c>
      <c r="AF538" s="146">
        <v>0</v>
      </c>
      <c r="AG538" s="195" t="s">
        <v>657</v>
      </c>
      <c r="AH538" s="146">
        <v>0</v>
      </c>
      <c r="AI538" s="105"/>
      <c r="AJ538" s="146">
        <v>0</v>
      </c>
      <c r="AK538" s="195">
        <v>0.123</v>
      </c>
      <c r="AL538" s="146">
        <v>0</v>
      </c>
      <c r="AM538" s="105">
        <v>0</v>
      </c>
      <c r="AN538" s="146">
        <v>0</v>
      </c>
      <c r="AO538" s="195">
        <v>0.209</v>
      </c>
      <c r="AP538" s="146">
        <v>0</v>
      </c>
      <c r="AQ538" s="195">
        <v>0.23</v>
      </c>
      <c r="AR538" s="146">
        <v>0</v>
      </c>
      <c r="AS538" s="105">
        <v>0</v>
      </c>
      <c r="AT538" s="146">
        <v>0</v>
      </c>
      <c r="AU538" s="195" t="s">
        <v>662</v>
      </c>
      <c r="AV538" s="146">
        <v>0</v>
      </c>
      <c r="AW538" s="117">
        <v>3.176</v>
      </c>
      <c r="AX538" s="146">
        <v>0</v>
      </c>
      <c r="AY538" s="105">
        <v>0</v>
      </c>
      <c r="AZ538" s="146">
        <v>0</v>
      </c>
      <c r="BA538" s="117">
        <v>0.463</v>
      </c>
      <c r="BB538" s="146">
        <v>0</v>
      </c>
      <c r="BC538" s="117">
        <v>0.232</v>
      </c>
      <c r="BD538" s="147">
        <v>1.5</v>
      </c>
      <c r="BE538" s="195">
        <v>6.119</v>
      </c>
      <c r="BF538" s="147">
        <v>1.25</v>
      </c>
      <c r="BG538" s="149">
        <v>14.361</v>
      </c>
      <c r="BH538" s="147">
        <v>0.75</v>
      </c>
      <c r="BI538" s="195" t="s">
        <v>650</v>
      </c>
      <c r="BJ538" s="147">
        <v>0.5</v>
      </c>
      <c r="BK538" s="117">
        <v>7.736</v>
      </c>
      <c r="BL538" s="147">
        <v>0.5</v>
      </c>
      <c r="BM538" s="149">
        <v>0</v>
      </c>
      <c r="BN538" s="146">
        <v>0</v>
      </c>
      <c r="BO538" s="105">
        <v>0</v>
      </c>
      <c r="BP538" s="146">
        <v>0</v>
      </c>
      <c r="BQ538" s="105">
        <v>0</v>
      </c>
      <c r="BR538" s="147">
        <v>12.5</v>
      </c>
      <c r="BS538" s="117">
        <v>19.433</v>
      </c>
      <c r="BT538" s="147">
        <v>12.5</v>
      </c>
      <c r="BU538" s="149">
        <v>15.01</v>
      </c>
      <c r="BV538" s="147">
        <v>5</v>
      </c>
      <c r="BW538" s="149">
        <v>7.528</v>
      </c>
      <c r="BX538" s="146">
        <v>0</v>
      </c>
      <c r="BY538" s="195">
        <v>11.717</v>
      </c>
      <c r="BZ538" s="146">
        <v>0</v>
      </c>
      <c r="CA538" s="240">
        <v>0</v>
      </c>
      <c r="CB538" s="146">
        <v>0</v>
      </c>
      <c r="CC538" s="117">
        <v>7.528</v>
      </c>
      <c r="CD538" s="150">
        <v>15</v>
      </c>
      <c r="CE538" s="117">
        <v>27.657</v>
      </c>
      <c r="CF538" s="146">
        <v>0</v>
      </c>
      <c r="CG538" s="105">
        <v>0</v>
      </c>
      <c r="CH538" s="146">
        <v>0</v>
      </c>
      <c r="CI538" s="105">
        <v>0</v>
      </c>
      <c r="CJ538" s="146">
        <v>0</v>
      </c>
      <c r="CK538" s="105">
        <v>0</v>
      </c>
      <c r="CL538" s="150">
        <v>2.3</v>
      </c>
      <c r="CM538" s="149">
        <v>0</v>
      </c>
      <c r="CN538" s="146">
        <v>0</v>
      </c>
      <c r="CO538" s="240">
        <v>0</v>
      </c>
    </row>
    <row r="539" spans="1:93" ht="13.5" thickBot="1">
      <c r="A539" s="151"/>
      <c r="B539" s="152" t="s">
        <v>201</v>
      </c>
      <c r="C539" s="153"/>
      <c r="D539" s="154">
        <f aca="true" t="shared" si="18" ref="D539:AI539">D483+D485+D487+D489+D491+D493+D495+D497+D499+D501+D503+D505+D507+D509+D511+D513+D515+D517+D519+D521+D523+D525+D527+D529+D531+D533+D535+D536+D538</f>
        <v>0</v>
      </c>
      <c r="E539" s="155">
        <f t="shared" si="18"/>
        <v>45.245999999999995</v>
      </c>
      <c r="F539" s="154">
        <f t="shared" si="18"/>
        <v>135.386</v>
      </c>
      <c r="G539" s="155">
        <f t="shared" si="18"/>
        <v>33.305</v>
      </c>
      <c r="H539" s="154">
        <f t="shared" si="18"/>
        <v>6.72</v>
      </c>
      <c r="I539" s="155">
        <f t="shared" si="18"/>
        <v>30.253</v>
      </c>
      <c r="J539" s="154">
        <f t="shared" si="18"/>
        <v>40</v>
      </c>
      <c r="K539" s="155">
        <f t="shared" si="18"/>
        <v>11.775</v>
      </c>
      <c r="L539" s="154">
        <f t="shared" si="18"/>
        <v>53</v>
      </c>
      <c r="M539" s="155">
        <f t="shared" si="18"/>
        <v>35.4</v>
      </c>
      <c r="N539" s="154">
        <f t="shared" si="18"/>
        <v>0</v>
      </c>
      <c r="O539" s="155">
        <f t="shared" si="18"/>
        <v>100.14199999999998</v>
      </c>
      <c r="P539" s="154">
        <f t="shared" si="18"/>
        <v>144.6</v>
      </c>
      <c r="Q539" s="155">
        <f t="shared" si="18"/>
        <v>135.26700000000002</v>
      </c>
      <c r="R539" s="154">
        <f t="shared" si="18"/>
        <v>137.36</v>
      </c>
      <c r="S539" s="155">
        <f t="shared" si="18"/>
        <v>83.291</v>
      </c>
      <c r="T539" s="154">
        <f t="shared" si="18"/>
        <v>79.33</v>
      </c>
      <c r="U539" s="155">
        <f t="shared" si="18"/>
        <v>140.531</v>
      </c>
      <c r="V539" s="154">
        <f t="shared" si="18"/>
        <v>0</v>
      </c>
      <c r="W539" s="155">
        <f t="shared" si="18"/>
        <v>34.50299999999999</v>
      </c>
      <c r="X539" s="154">
        <f t="shared" si="18"/>
        <v>86.44</v>
      </c>
      <c r="Y539" s="155">
        <f t="shared" si="18"/>
        <v>161.227</v>
      </c>
      <c r="Z539" s="154">
        <f t="shared" si="18"/>
        <v>0</v>
      </c>
      <c r="AA539" s="155">
        <f t="shared" si="18"/>
        <v>20.874</v>
      </c>
      <c r="AB539" s="154">
        <f t="shared" si="18"/>
        <v>23.5</v>
      </c>
      <c r="AC539" s="155">
        <f t="shared" si="18"/>
        <v>178.88199999999998</v>
      </c>
      <c r="AD539" s="156">
        <f t="shared" si="18"/>
        <v>0</v>
      </c>
      <c r="AE539" s="155">
        <f t="shared" si="18"/>
        <v>18.703</v>
      </c>
      <c r="AF539" s="154">
        <f t="shared" si="18"/>
        <v>5.8</v>
      </c>
      <c r="AG539" s="155">
        <f t="shared" si="18"/>
        <v>76.98299999999999</v>
      </c>
      <c r="AH539" s="154">
        <f t="shared" si="18"/>
        <v>40.93</v>
      </c>
      <c r="AI539" s="155">
        <f t="shared" si="18"/>
        <v>47.428000000000004</v>
      </c>
      <c r="AJ539" s="154">
        <f aca="true" t="shared" si="19" ref="AJ539:BO539">AJ483+AJ485+AJ487+AJ489+AJ491+AJ493+AJ495+AJ497+AJ499+AJ501+AJ503+AJ505+AJ507+AJ509+AJ511+AJ513+AJ515+AJ517+AJ519+AJ521+AJ523+AJ525+AJ527+AJ529+AJ531+AJ533+AJ535+AJ536+AJ538</f>
        <v>18</v>
      </c>
      <c r="AK539" s="155">
        <f t="shared" si="19"/>
        <v>77.558</v>
      </c>
      <c r="AL539" s="154">
        <f t="shared" si="19"/>
        <v>0</v>
      </c>
      <c r="AM539" s="155">
        <f t="shared" si="19"/>
        <v>104.133</v>
      </c>
      <c r="AN539" s="154">
        <f t="shared" si="19"/>
        <v>318.72</v>
      </c>
      <c r="AO539" s="155">
        <f t="shared" si="19"/>
        <v>113.23399999999998</v>
      </c>
      <c r="AP539" s="154">
        <f t="shared" si="19"/>
        <v>153.08</v>
      </c>
      <c r="AQ539" s="155">
        <f t="shared" si="19"/>
        <v>54.034</v>
      </c>
      <c r="AR539" s="154">
        <f t="shared" si="19"/>
        <v>32.46</v>
      </c>
      <c r="AS539" s="155">
        <f t="shared" si="19"/>
        <v>50.122</v>
      </c>
      <c r="AT539" s="154">
        <f t="shared" si="19"/>
        <v>4.672</v>
      </c>
      <c r="AU539" s="155">
        <f t="shared" si="19"/>
        <v>39.822</v>
      </c>
      <c r="AV539" s="154">
        <f t="shared" si="19"/>
        <v>0</v>
      </c>
      <c r="AW539" s="155">
        <f t="shared" si="19"/>
        <v>25.834000000000003</v>
      </c>
      <c r="AX539" s="157">
        <f t="shared" si="19"/>
        <v>30.878999999999998</v>
      </c>
      <c r="AY539" s="155">
        <f t="shared" si="19"/>
        <v>76.59</v>
      </c>
      <c r="AZ539" s="154">
        <f t="shared" si="19"/>
        <v>32.44</v>
      </c>
      <c r="BA539" s="155">
        <f t="shared" si="19"/>
        <v>40.448</v>
      </c>
      <c r="BB539" s="154">
        <f t="shared" si="19"/>
        <v>1027.715</v>
      </c>
      <c r="BC539" s="155">
        <f t="shared" si="19"/>
        <v>684.253</v>
      </c>
      <c r="BD539" s="154">
        <f t="shared" si="19"/>
        <v>294.7900000000001</v>
      </c>
      <c r="BE539" s="155">
        <f t="shared" si="19"/>
        <v>165.158</v>
      </c>
      <c r="BF539" s="154">
        <f t="shared" si="19"/>
        <v>392.48</v>
      </c>
      <c r="BG539" s="155">
        <f t="shared" si="19"/>
        <v>495.645</v>
      </c>
      <c r="BH539" s="154">
        <f t="shared" si="19"/>
        <v>489.18</v>
      </c>
      <c r="BI539" s="155">
        <f t="shared" si="19"/>
        <v>613.355</v>
      </c>
      <c r="BJ539" s="154">
        <f t="shared" si="19"/>
        <v>466.09000000000003</v>
      </c>
      <c r="BK539" s="155">
        <f t="shared" si="19"/>
        <v>443.07500000000005</v>
      </c>
      <c r="BL539" s="154">
        <f t="shared" si="19"/>
        <v>302.18</v>
      </c>
      <c r="BM539" s="155">
        <f t="shared" si="19"/>
        <v>331.1240000000001</v>
      </c>
      <c r="BN539" s="154">
        <f t="shared" si="19"/>
        <v>234.49</v>
      </c>
      <c r="BO539" s="155">
        <f t="shared" si="19"/>
        <v>255.169</v>
      </c>
      <c r="BP539" s="154">
        <f aca="true" t="shared" si="20" ref="BP539:CO539">BP483+BP485+BP487+BP489+BP491+BP493+BP495+BP497+BP499+BP501+BP503+BP505+BP507+BP509+BP511+BP513+BP515+BP517+BP519+BP521+BP523+BP525+BP527+BP529+BP531+BP533+BP535+BP536+BP538</f>
        <v>9.74</v>
      </c>
      <c r="BQ539" s="155">
        <f t="shared" si="20"/>
        <v>337.6410000000001</v>
      </c>
      <c r="BR539" s="154">
        <f t="shared" si="20"/>
        <v>56.16</v>
      </c>
      <c r="BS539" s="155">
        <f t="shared" si="20"/>
        <v>68.51599999999999</v>
      </c>
      <c r="BT539" s="154">
        <f t="shared" si="20"/>
        <v>343.88</v>
      </c>
      <c r="BU539" s="155">
        <f t="shared" si="20"/>
        <v>101.223</v>
      </c>
      <c r="BV539" s="154">
        <f t="shared" si="20"/>
        <v>691.09</v>
      </c>
      <c r="BW539" s="155">
        <f t="shared" si="20"/>
        <v>708.8049999999998</v>
      </c>
      <c r="BX539" s="154">
        <f t="shared" si="20"/>
        <v>279.53999999999996</v>
      </c>
      <c r="BY539" s="155">
        <f t="shared" si="20"/>
        <v>420.16200000000003</v>
      </c>
      <c r="BZ539" s="154">
        <f t="shared" si="20"/>
        <v>86.185</v>
      </c>
      <c r="CA539" s="155">
        <f t="shared" si="20"/>
        <v>44.965999999999994</v>
      </c>
      <c r="CB539" s="154">
        <f t="shared" si="20"/>
        <v>31.32</v>
      </c>
      <c r="CC539" s="155">
        <f t="shared" si="20"/>
        <v>58.726</v>
      </c>
      <c r="CD539" s="158">
        <f t="shared" si="20"/>
        <v>609.31</v>
      </c>
      <c r="CE539" s="155">
        <f t="shared" si="20"/>
        <v>290.471</v>
      </c>
      <c r="CF539" s="154">
        <f t="shared" si="20"/>
        <v>49.21</v>
      </c>
      <c r="CG539" s="155">
        <f t="shared" si="20"/>
        <v>76.182</v>
      </c>
      <c r="CH539" s="154">
        <f t="shared" si="20"/>
        <v>15.75</v>
      </c>
      <c r="CI539" s="155">
        <f t="shared" si="20"/>
        <v>24.31</v>
      </c>
      <c r="CJ539" s="154">
        <f t="shared" si="20"/>
        <v>355.393</v>
      </c>
      <c r="CK539" s="155">
        <f t="shared" si="20"/>
        <v>253.928</v>
      </c>
      <c r="CL539" s="159">
        <f t="shared" si="20"/>
        <v>65.18599999999999</v>
      </c>
      <c r="CM539" s="155">
        <f t="shared" si="20"/>
        <v>40.653000000000006</v>
      </c>
      <c r="CN539" s="154">
        <f t="shared" si="20"/>
        <v>36.32</v>
      </c>
      <c r="CO539" s="155">
        <f t="shared" si="20"/>
        <v>59.481</v>
      </c>
    </row>
    <row r="542" spans="1:3" ht="12.75">
      <c r="A542" s="303" t="s">
        <v>1012</v>
      </c>
      <c r="B542" s="303"/>
      <c r="C542" s="303"/>
    </row>
    <row r="543" spans="1:3" ht="12.75">
      <c r="A543" s="277" t="s">
        <v>1016</v>
      </c>
      <c r="B543" s="277"/>
      <c r="C543" s="277"/>
    </row>
    <row r="544" spans="1:3" ht="12.75">
      <c r="A544" s="277" t="s">
        <v>1016</v>
      </c>
      <c r="B544" s="277"/>
      <c r="C544" s="277"/>
    </row>
    <row r="545" spans="1:15" ht="18">
      <c r="A545" s="328" t="s">
        <v>1015</v>
      </c>
      <c r="B545" s="328"/>
      <c r="C545" s="328"/>
      <c r="D545" s="247"/>
      <c r="E545" s="247"/>
      <c r="F545" s="247"/>
      <c r="G545" s="247"/>
      <c r="H545" s="247"/>
      <c r="I545" s="247"/>
      <c r="J545" s="247"/>
      <c r="K545" s="247"/>
      <c r="L545" s="247"/>
      <c r="M545" s="247"/>
      <c r="N545" s="247"/>
      <c r="O545" s="53"/>
    </row>
    <row r="546" spans="1:3" ht="16.5" thickBot="1">
      <c r="A546" s="279" t="s">
        <v>1018</v>
      </c>
      <c r="B546" s="279"/>
      <c r="C546" s="279"/>
    </row>
    <row r="547" spans="1:39" ht="13.5" thickBot="1">
      <c r="A547" s="280" t="s">
        <v>0</v>
      </c>
      <c r="B547" s="281" t="s">
        <v>2</v>
      </c>
      <c r="C547" s="282" t="s">
        <v>3</v>
      </c>
      <c r="D547" s="275" t="s">
        <v>81</v>
      </c>
      <c r="E547" s="276"/>
      <c r="F547" s="275" t="s">
        <v>82</v>
      </c>
      <c r="G547" s="276"/>
      <c r="H547" s="275" t="s">
        <v>83</v>
      </c>
      <c r="I547" s="276"/>
      <c r="J547" s="275" t="s">
        <v>84</v>
      </c>
      <c r="K547" s="276"/>
      <c r="L547" s="275" t="s">
        <v>85</v>
      </c>
      <c r="M547" s="276"/>
      <c r="N547" s="275" t="s">
        <v>86</v>
      </c>
      <c r="O547" s="276"/>
      <c r="P547" s="275" t="s">
        <v>87</v>
      </c>
      <c r="Q547" s="276"/>
      <c r="R547" s="275" t="s">
        <v>88</v>
      </c>
      <c r="S547" s="276"/>
      <c r="T547" s="275" t="s">
        <v>89</v>
      </c>
      <c r="U547" s="276"/>
      <c r="V547" s="275" t="s">
        <v>90</v>
      </c>
      <c r="W547" s="276"/>
      <c r="X547" s="275" t="s">
        <v>91</v>
      </c>
      <c r="Y547" s="276"/>
      <c r="Z547" s="275" t="s">
        <v>92</v>
      </c>
      <c r="AA547" s="276"/>
      <c r="AB547" s="275" t="s">
        <v>93</v>
      </c>
      <c r="AC547" s="276"/>
      <c r="AD547" s="275" t="s">
        <v>94</v>
      </c>
      <c r="AE547" s="276"/>
      <c r="AF547" s="275" t="s">
        <v>95</v>
      </c>
      <c r="AG547" s="276"/>
      <c r="AH547" s="275" t="s">
        <v>96</v>
      </c>
      <c r="AI547" s="276"/>
      <c r="AJ547" s="275" t="s">
        <v>97</v>
      </c>
      <c r="AK547" s="276"/>
      <c r="AL547" s="293" t="s">
        <v>98</v>
      </c>
      <c r="AM547" s="294"/>
    </row>
    <row r="548" spans="1:39" ht="12.75">
      <c r="A548" s="280"/>
      <c r="B548" s="281"/>
      <c r="C548" s="282"/>
      <c r="D548" s="127" t="s">
        <v>431</v>
      </c>
      <c r="E548" s="128" t="s">
        <v>843</v>
      </c>
      <c r="F548" s="127" t="s">
        <v>431</v>
      </c>
      <c r="G548" s="128" t="s">
        <v>843</v>
      </c>
      <c r="H548" s="127" t="s">
        <v>431</v>
      </c>
      <c r="I548" s="128" t="s">
        <v>843</v>
      </c>
      <c r="J548" s="127" t="s">
        <v>431</v>
      </c>
      <c r="K548" s="128" t="s">
        <v>843</v>
      </c>
      <c r="L548" s="127" t="s">
        <v>431</v>
      </c>
      <c r="M548" s="128" t="s">
        <v>843</v>
      </c>
      <c r="N548" s="127" t="s">
        <v>431</v>
      </c>
      <c r="O548" s="128" t="s">
        <v>843</v>
      </c>
      <c r="P548" s="127" t="s">
        <v>431</v>
      </c>
      <c r="Q548" s="128" t="s">
        <v>843</v>
      </c>
      <c r="R548" s="127" t="s">
        <v>431</v>
      </c>
      <c r="S548" s="128" t="s">
        <v>843</v>
      </c>
      <c r="T548" s="127" t="s">
        <v>431</v>
      </c>
      <c r="U548" s="128" t="s">
        <v>843</v>
      </c>
      <c r="V548" s="127" t="s">
        <v>431</v>
      </c>
      <c r="W548" s="128" t="s">
        <v>843</v>
      </c>
      <c r="X548" s="127" t="s">
        <v>431</v>
      </c>
      <c r="Y548" s="128" t="s">
        <v>843</v>
      </c>
      <c r="Z548" s="127" t="s">
        <v>431</v>
      </c>
      <c r="AA548" s="128" t="s">
        <v>843</v>
      </c>
      <c r="AB548" s="127" t="s">
        <v>431</v>
      </c>
      <c r="AC548" s="128" t="s">
        <v>843</v>
      </c>
      <c r="AD548" s="127" t="s">
        <v>431</v>
      </c>
      <c r="AE548" s="128" t="s">
        <v>843</v>
      </c>
      <c r="AF548" s="127" t="s">
        <v>431</v>
      </c>
      <c r="AG548" s="128" t="s">
        <v>843</v>
      </c>
      <c r="AH548" s="127" t="s">
        <v>431</v>
      </c>
      <c r="AI548" s="128" t="s">
        <v>843</v>
      </c>
      <c r="AJ548" s="127" t="s">
        <v>431</v>
      </c>
      <c r="AK548" s="128" t="s">
        <v>843</v>
      </c>
      <c r="AL548" s="127" t="s">
        <v>431</v>
      </c>
      <c r="AM548" s="128" t="s">
        <v>843</v>
      </c>
    </row>
    <row r="549" spans="1:39" ht="12.75">
      <c r="A549" s="14" t="s">
        <v>27</v>
      </c>
      <c r="B549" s="9" t="s">
        <v>26</v>
      </c>
      <c r="C549" s="10"/>
      <c r="D549" s="93"/>
      <c r="E549" s="96"/>
      <c r="F549" s="93"/>
      <c r="G549" s="96"/>
      <c r="H549" s="93"/>
      <c r="I549" s="96"/>
      <c r="J549" s="93"/>
      <c r="K549" s="96"/>
      <c r="L549" s="93"/>
      <c r="M549" s="96"/>
      <c r="N549" s="93"/>
      <c r="O549" s="96"/>
      <c r="P549" s="93"/>
      <c r="Q549" s="96"/>
      <c r="R549" s="93"/>
      <c r="S549" s="96"/>
      <c r="T549" s="93"/>
      <c r="U549" s="96"/>
      <c r="V549" s="93"/>
      <c r="W549" s="96"/>
      <c r="X549" s="93"/>
      <c r="Y549" s="96"/>
      <c r="Z549" s="93"/>
      <c r="AA549" s="96"/>
      <c r="AB549" s="93"/>
      <c r="AC549" s="96"/>
      <c r="AD549" s="93"/>
      <c r="AE549" s="96"/>
      <c r="AF549" s="93"/>
      <c r="AG549" s="96"/>
      <c r="AH549" s="93"/>
      <c r="AI549" s="96"/>
      <c r="AJ549" s="93"/>
      <c r="AK549" s="96"/>
      <c r="AL549" s="141"/>
      <c r="AM549" s="96"/>
    </row>
    <row r="550" spans="1:39" ht="12.75">
      <c r="A550" s="11" t="s">
        <v>6</v>
      </c>
      <c r="B550" s="46" t="s">
        <v>28</v>
      </c>
      <c r="C550" s="63" t="s">
        <v>29</v>
      </c>
      <c r="D550" s="93">
        <v>1973</v>
      </c>
      <c r="E550" s="96"/>
      <c r="F550" s="93">
        <v>1985</v>
      </c>
      <c r="G550" s="96"/>
      <c r="H550" s="93">
        <v>1985</v>
      </c>
      <c r="I550" s="96"/>
      <c r="J550" s="93">
        <v>1986</v>
      </c>
      <c r="K550" s="96"/>
      <c r="L550" s="93">
        <v>1987</v>
      </c>
      <c r="M550" s="96"/>
      <c r="N550" s="93">
        <v>1970</v>
      </c>
      <c r="O550" s="96"/>
      <c r="P550" s="93">
        <v>1962</v>
      </c>
      <c r="Q550" s="96"/>
      <c r="R550" s="93">
        <v>1964</v>
      </c>
      <c r="S550" s="96"/>
      <c r="T550" s="93">
        <v>1963</v>
      </c>
      <c r="U550" s="96"/>
      <c r="V550" s="93">
        <v>1963</v>
      </c>
      <c r="W550" s="96"/>
      <c r="X550" s="93">
        <v>1963</v>
      </c>
      <c r="Y550" s="96"/>
      <c r="Z550" s="93">
        <v>1963</v>
      </c>
      <c r="AA550" s="96"/>
      <c r="AB550" s="93">
        <v>1963</v>
      </c>
      <c r="AC550" s="96"/>
      <c r="AD550" s="93">
        <v>1963</v>
      </c>
      <c r="AE550" s="96"/>
      <c r="AF550" s="93">
        <v>1962</v>
      </c>
      <c r="AG550" s="96"/>
      <c r="AH550" s="93">
        <v>1962</v>
      </c>
      <c r="AI550" s="96"/>
      <c r="AJ550" s="93">
        <v>2008</v>
      </c>
      <c r="AK550" s="96"/>
      <c r="AL550" s="141">
        <v>2008</v>
      </c>
      <c r="AM550" s="96"/>
    </row>
    <row r="551" spans="1:39" ht="12.75">
      <c r="A551" s="11" t="s">
        <v>7</v>
      </c>
      <c r="B551" s="46" t="s">
        <v>30</v>
      </c>
      <c r="C551" s="63" t="s">
        <v>5</v>
      </c>
      <c r="D551" s="93">
        <v>9862</v>
      </c>
      <c r="E551" s="96"/>
      <c r="F551" s="93">
        <v>7689.1</v>
      </c>
      <c r="G551" s="96"/>
      <c r="H551" s="93">
        <v>7960.8</v>
      </c>
      <c r="I551" s="96"/>
      <c r="J551" s="93">
        <v>14197</v>
      </c>
      <c r="K551" s="96"/>
      <c r="L551" s="93">
        <v>1815.1</v>
      </c>
      <c r="M551" s="96"/>
      <c r="N551" s="93">
        <v>2051.06</v>
      </c>
      <c r="O551" s="96"/>
      <c r="P551" s="93">
        <v>2048.8</v>
      </c>
      <c r="Q551" s="96"/>
      <c r="R551" s="93">
        <v>2145.11</v>
      </c>
      <c r="S551" s="96"/>
      <c r="T551" s="93">
        <v>2155.31</v>
      </c>
      <c r="U551" s="96"/>
      <c r="V551" s="93">
        <v>2147.69</v>
      </c>
      <c r="W551" s="96"/>
      <c r="X551" s="93">
        <v>2107.69</v>
      </c>
      <c r="Y551" s="96"/>
      <c r="Z551" s="93">
        <v>2148.92</v>
      </c>
      <c r="AA551" s="96"/>
      <c r="AB551" s="93">
        <v>2015.02</v>
      </c>
      <c r="AC551" s="96"/>
      <c r="AD551" s="93">
        <v>2004.1</v>
      </c>
      <c r="AE551" s="96"/>
      <c r="AF551" s="93">
        <v>2033</v>
      </c>
      <c r="AG551" s="96"/>
      <c r="AH551" s="93">
        <v>2027.8</v>
      </c>
      <c r="AI551" s="96"/>
      <c r="AJ551" s="93">
        <v>7113.5</v>
      </c>
      <c r="AK551" s="96"/>
      <c r="AL551" s="141">
        <v>10603.8</v>
      </c>
      <c r="AM551" s="96"/>
    </row>
    <row r="552" spans="1:39" ht="12.75">
      <c r="A552" s="11" t="s">
        <v>8</v>
      </c>
      <c r="B552" s="47" t="s">
        <v>31</v>
      </c>
      <c r="C552" s="63"/>
      <c r="D552" s="168"/>
      <c r="E552" s="169"/>
      <c r="F552" s="94"/>
      <c r="G552" s="97"/>
      <c r="H552" s="94"/>
      <c r="I552" s="97"/>
      <c r="J552" s="94"/>
      <c r="K552" s="97"/>
      <c r="L552" s="94"/>
      <c r="M552" s="97"/>
      <c r="N552" s="94"/>
      <c r="O552" s="97"/>
      <c r="P552" s="94"/>
      <c r="Q552" s="97"/>
      <c r="R552" s="94"/>
      <c r="S552" s="97"/>
      <c r="T552" s="94"/>
      <c r="U552" s="97"/>
      <c r="V552" s="94"/>
      <c r="W552" s="97"/>
      <c r="X552" s="94"/>
      <c r="Y552" s="97"/>
      <c r="Z552" s="94"/>
      <c r="AA552" s="97"/>
      <c r="AB552" s="94"/>
      <c r="AC552" s="97"/>
      <c r="AD552" s="94"/>
      <c r="AE552" s="97"/>
      <c r="AF552" s="94"/>
      <c r="AG552" s="97"/>
      <c r="AH552" s="122"/>
      <c r="AI552" s="123"/>
      <c r="AJ552" s="94"/>
      <c r="AK552" s="97"/>
      <c r="AL552" s="182"/>
      <c r="AM552" s="97"/>
    </row>
    <row r="553" spans="1:39" ht="12.75">
      <c r="A553" s="11"/>
      <c r="B553" s="47" t="s">
        <v>216</v>
      </c>
      <c r="C553" s="63"/>
      <c r="D553" s="168"/>
      <c r="E553" s="169"/>
      <c r="F553" s="94"/>
      <c r="G553" s="97"/>
      <c r="H553" s="94"/>
      <c r="I553" s="97"/>
      <c r="J553" s="94"/>
      <c r="K553" s="97"/>
      <c r="L553" s="94"/>
      <c r="M553" s="97"/>
      <c r="N553" s="94"/>
      <c r="O553" s="97"/>
      <c r="P553" s="94"/>
      <c r="Q553" s="97"/>
      <c r="R553" s="94"/>
      <c r="S553" s="97"/>
      <c r="T553" s="94"/>
      <c r="U553" s="97"/>
      <c r="V553" s="94"/>
      <c r="W553" s="97"/>
      <c r="X553" s="94"/>
      <c r="Y553" s="97"/>
      <c r="Z553" s="94"/>
      <c r="AA553" s="97"/>
      <c r="AB553" s="94"/>
      <c r="AC553" s="97"/>
      <c r="AD553" s="94"/>
      <c r="AE553" s="97"/>
      <c r="AF553" s="94"/>
      <c r="AG553" s="97"/>
      <c r="AH553" s="122"/>
      <c r="AI553" s="123"/>
      <c r="AJ553" s="94"/>
      <c r="AK553" s="97"/>
      <c r="AL553" s="182"/>
      <c r="AM553" s="97"/>
    </row>
    <row r="554" spans="1:39" ht="12.75">
      <c r="A554" s="11" t="s">
        <v>10</v>
      </c>
      <c r="B554" s="46" t="s">
        <v>217</v>
      </c>
      <c r="C554" s="63" t="s">
        <v>4</v>
      </c>
      <c r="D554" s="170">
        <v>608.902</v>
      </c>
      <c r="E554" s="171"/>
      <c r="F554" s="122">
        <v>-446.266</v>
      </c>
      <c r="G554" s="123"/>
      <c r="H554" s="122">
        <v>-842.211</v>
      </c>
      <c r="I554" s="123"/>
      <c r="J554" s="122">
        <v>218.481</v>
      </c>
      <c r="K554" s="123"/>
      <c r="L554" s="172">
        <v>-264.004</v>
      </c>
      <c r="M554" s="173"/>
      <c r="N554" s="172">
        <v>-87.304</v>
      </c>
      <c r="O554" s="173"/>
      <c r="P554" s="122">
        <v>198.728</v>
      </c>
      <c r="Q554" s="123"/>
      <c r="R554" s="122">
        <v>-88.804</v>
      </c>
      <c r="S554" s="123"/>
      <c r="T554" s="122">
        <v>165.369</v>
      </c>
      <c r="U554" s="123"/>
      <c r="V554" s="122">
        <v>12.511</v>
      </c>
      <c r="W554" s="123"/>
      <c r="X554" s="122">
        <v>179.383</v>
      </c>
      <c r="Y554" s="123"/>
      <c r="Z554" s="122">
        <v>174.734</v>
      </c>
      <c r="AA554" s="123"/>
      <c r="AB554" s="122">
        <v>40.999</v>
      </c>
      <c r="AC554" s="123"/>
      <c r="AD554" s="122">
        <v>-228.732</v>
      </c>
      <c r="AE554" s="123"/>
      <c r="AF554" s="122">
        <v>-159.944</v>
      </c>
      <c r="AG554" s="123"/>
      <c r="AH554" s="172">
        <v>-24.278</v>
      </c>
      <c r="AI554" s="173"/>
      <c r="AJ554" s="122">
        <v>1034.226</v>
      </c>
      <c r="AK554" s="123"/>
      <c r="AL554" s="142">
        <v>1682.294</v>
      </c>
      <c r="AM554" s="123"/>
    </row>
    <row r="555" spans="1:39" ht="25.5">
      <c r="A555" s="11" t="s">
        <v>11</v>
      </c>
      <c r="B555" s="46" t="s">
        <v>425</v>
      </c>
      <c r="C555" s="63" t="s">
        <v>4</v>
      </c>
      <c r="D555" s="172">
        <v>601.187</v>
      </c>
      <c r="E555" s="173"/>
      <c r="F555" s="122">
        <v>377.971</v>
      </c>
      <c r="G555" s="123"/>
      <c r="H555" s="122">
        <v>388.147</v>
      </c>
      <c r="I555" s="123"/>
      <c r="J555" s="122">
        <v>700.846</v>
      </c>
      <c r="K555" s="123"/>
      <c r="L555" s="172">
        <v>88.386</v>
      </c>
      <c r="M555" s="173"/>
      <c r="N555" s="172">
        <v>75.412</v>
      </c>
      <c r="O555" s="173"/>
      <c r="P555" s="122">
        <v>101.061</v>
      </c>
      <c r="Q555" s="123"/>
      <c r="R555" s="122">
        <v>105.895</v>
      </c>
      <c r="S555" s="123"/>
      <c r="T555" s="122">
        <v>106.201</v>
      </c>
      <c r="U555" s="123"/>
      <c r="V555" s="122">
        <v>105.806</v>
      </c>
      <c r="W555" s="123"/>
      <c r="X555" s="122">
        <v>106.32</v>
      </c>
      <c r="Y555" s="123"/>
      <c r="Z555" s="122">
        <v>106.112</v>
      </c>
      <c r="AA555" s="123"/>
      <c r="AB555" s="122">
        <v>99.471</v>
      </c>
      <c r="AC555" s="123"/>
      <c r="AD555" s="122">
        <v>98.918</v>
      </c>
      <c r="AE555" s="123"/>
      <c r="AF555" s="122">
        <v>100.395</v>
      </c>
      <c r="AG555" s="123"/>
      <c r="AH555" s="172">
        <v>100.108</v>
      </c>
      <c r="AI555" s="173"/>
      <c r="AJ555" s="122">
        <v>340.503</v>
      </c>
      <c r="AK555" s="123"/>
      <c r="AL555" s="142">
        <v>510.747</v>
      </c>
      <c r="AM555" s="123"/>
    </row>
    <row r="556" spans="1:39" ht="12.75">
      <c r="A556" s="11" t="s">
        <v>12</v>
      </c>
      <c r="B556" s="341" t="s">
        <v>1061</v>
      </c>
      <c r="C556" s="63" t="s">
        <v>4</v>
      </c>
      <c r="D556" s="172">
        <v>541.069</v>
      </c>
      <c r="E556" s="173"/>
      <c r="F556" s="122"/>
      <c r="G556" s="123"/>
      <c r="H556" s="122"/>
      <c r="I556" s="123"/>
      <c r="J556" s="122"/>
      <c r="K556" s="123"/>
      <c r="L556" s="172"/>
      <c r="M556" s="173"/>
      <c r="N556" s="172"/>
      <c r="O556" s="173"/>
      <c r="P556" s="122"/>
      <c r="Q556" s="123"/>
      <c r="R556" s="122"/>
      <c r="S556" s="123"/>
      <c r="T556" s="122"/>
      <c r="U556" s="123"/>
      <c r="V556" s="122"/>
      <c r="W556" s="123"/>
      <c r="X556" s="122"/>
      <c r="Y556" s="123"/>
      <c r="Z556" s="122"/>
      <c r="AA556" s="123"/>
      <c r="AB556" s="122"/>
      <c r="AC556" s="123"/>
      <c r="AD556" s="122"/>
      <c r="AE556" s="123"/>
      <c r="AF556" s="122"/>
      <c r="AG556" s="123"/>
      <c r="AH556" s="172"/>
      <c r="AI556" s="173"/>
      <c r="AJ556" s="122"/>
      <c r="AK556" s="123"/>
      <c r="AL556" s="142"/>
      <c r="AM556" s="123"/>
    </row>
    <row r="557" spans="1:39" ht="12.75">
      <c r="A557" s="11" t="s">
        <v>1062</v>
      </c>
      <c r="B557" s="49" t="s">
        <v>32</v>
      </c>
      <c r="C557" s="22" t="s">
        <v>4</v>
      </c>
      <c r="D557" s="174">
        <v>1149.971</v>
      </c>
      <c r="E557" s="118"/>
      <c r="F557" s="81">
        <f>SUM(F554:F555)</f>
        <v>-68.29500000000002</v>
      </c>
      <c r="G557" s="83"/>
      <c r="H557" s="81">
        <f>SUM(H554:H555)</f>
        <v>-454.064</v>
      </c>
      <c r="I557" s="83"/>
      <c r="J557" s="174">
        <f>SUM(J554:J555)</f>
        <v>919.327</v>
      </c>
      <c r="K557" s="118"/>
      <c r="L557" s="81">
        <f>SUM(L554:L555)</f>
        <v>-175.61800000000002</v>
      </c>
      <c r="M557" s="83"/>
      <c r="N557" s="95">
        <f>O563</f>
        <v>0</v>
      </c>
      <c r="O557" s="82"/>
      <c r="P557" s="174">
        <f>SUM(P554:P555)</f>
        <v>299.789</v>
      </c>
      <c r="Q557" s="118"/>
      <c r="R557" s="174">
        <f>SUM(R554:R555)</f>
        <v>17.090999999999994</v>
      </c>
      <c r="S557" s="118"/>
      <c r="T557" s="174">
        <f>SUM(T554:T555)</f>
        <v>271.57</v>
      </c>
      <c r="U557" s="118"/>
      <c r="V557" s="174">
        <f>SUM(V554:V555)</f>
        <v>118.317</v>
      </c>
      <c r="W557" s="118"/>
      <c r="X557" s="174">
        <f>SUM(X554:X555)</f>
        <v>285.703</v>
      </c>
      <c r="Y557" s="118"/>
      <c r="Z557" s="174">
        <f>SUM(Z554:Z555)</f>
        <v>280.846</v>
      </c>
      <c r="AA557" s="118"/>
      <c r="AB557" s="174">
        <f>SUM(AB554:AB555)</f>
        <v>140.47</v>
      </c>
      <c r="AC557" s="118"/>
      <c r="AD557" s="81">
        <f>SUM(AD554:AD555)</f>
        <v>-129.814</v>
      </c>
      <c r="AE557" s="83"/>
      <c r="AF557" s="81">
        <f>SUM(AF554:AF555)</f>
        <v>-59.54899999999999</v>
      </c>
      <c r="AG557" s="83"/>
      <c r="AH557" s="174">
        <f>SUM(AH554:AH555)</f>
        <v>75.83000000000001</v>
      </c>
      <c r="AI557" s="118"/>
      <c r="AJ557" s="174">
        <f>SUM(AJ554:AJ555)</f>
        <v>1374.729</v>
      </c>
      <c r="AK557" s="118"/>
      <c r="AL557" s="183">
        <f>SUM(AL554:AL555)</f>
        <v>2193.041</v>
      </c>
      <c r="AM557" s="118"/>
    </row>
    <row r="558" spans="1:39" ht="12.75">
      <c r="A558" s="48"/>
      <c r="B558" s="49" t="s">
        <v>432</v>
      </c>
      <c r="C558" s="22"/>
      <c r="D558" s="174">
        <v>0</v>
      </c>
      <c r="E558" s="118"/>
      <c r="F558" s="95">
        <v>41.997</v>
      </c>
      <c r="G558" s="83"/>
      <c r="H558" s="81">
        <v>43.127</v>
      </c>
      <c r="I558" s="83"/>
      <c r="J558" s="174">
        <v>77.872</v>
      </c>
      <c r="K558" s="118"/>
      <c r="L558" s="81">
        <v>9.821</v>
      </c>
      <c r="M558" s="83"/>
      <c r="N558" s="95">
        <v>8.379</v>
      </c>
      <c r="O558" s="82"/>
      <c r="P558" s="174">
        <v>11.229</v>
      </c>
      <c r="Q558" s="118"/>
      <c r="R558" s="174">
        <v>11.766</v>
      </c>
      <c r="S558" s="118"/>
      <c r="T558" s="174">
        <v>11.8</v>
      </c>
      <c r="U558" s="118"/>
      <c r="V558" s="174">
        <v>11.756</v>
      </c>
      <c r="W558" s="118"/>
      <c r="X558" s="174">
        <v>11.813</v>
      </c>
      <c r="Y558" s="118"/>
      <c r="Z558" s="174">
        <v>11.79</v>
      </c>
      <c r="AA558" s="118"/>
      <c r="AB558" s="174">
        <v>11.052</v>
      </c>
      <c r="AC558" s="118"/>
      <c r="AD558" s="81">
        <v>10.991</v>
      </c>
      <c r="AE558" s="83"/>
      <c r="AF558" s="95">
        <v>11.155</v>
      </c>
      <c r="AG558" s="83"/>
      <c r="AH558" s="174">
        <v>11.123</v>
      </c>
      <c r="AI558" s="118"/>
      <c r="AJ558" s="174">
        <v>37.834</v>
      </c>
      <c r="AK558" s="118"/>
      <c r="AL558" s="183">
        <v>56.75</v>
      </c>
      <c r="AM558" s="118"/>
    </row>
    <row r="559" spans="1:39" ht="12.75">
      <c r="A559" s="48"/>
      <c r="B559" s="49"/>
      <c r="C559" s="22"/>
      <c r="D559" s="174"/>
      <c r="E559" s="118"/>
      <c r="F559" s="81"/>
      <c r="G559" s="83"/>
      <c r="H559" s="81"/>
      <c r="I559" s="83"/>
      <c r="J559" s="174"/>
      <c r="K559" s="118"/>
      <c r="L559" s="81"/>
      <c r="M559" s="83"/>
      <c r="N559" s="95"/>
      <c r="O559" s="82"/>
      <c r="P559" s="174"/>
      <c r="Q559" s="118"/>
      <c r="R559" s="174"/>
      <c r="S559" s="118"/>
      <c r="T559" s="174"/>
      <c r="U559" s="118"/>
      <c r="V559" s="174"/>
      <c r="W559" s="118"/>
      <c r="X559" s="174"/>
      <c r="Y559" s="118"/>
      <c r="Z559" s="174"/>
      <c r="AA559" s="118"/>
      <c r="AB559" s="174"/>
      <c r="AC559" s="118"/>
      <c r="AD559" s="81"/>
      <c r="AE559" s="83"/>
      <c r="AF559" s="81"/>
      <c r="AG559" s="83"/>
      <c r="AH559" s="174"/>
      <c r="AI559" s="118"/>
      <c r="AJ559" s="174"/>
      <c r="AK559" s="118"/>
      <c r="AL559" s="183"/>
      <c r="AM559" s="118"/>
    </row>
    <row r="560" spans="1:39" ht="12.75">
      <c r="A560" s="50"/>
      <c r="B560" s="47" t="s">
        <v>1</v>
      </c>
      <c r="C560" s="64"/>
      <c r="D560" s="168"/>
      <c r="E560" s="169"/>
      <c r="F560" s="94"/>
      <c r="G560" s="97"/>
      <c r="H560" s="94"/>
      <c r="I560" s="97"/>
      <c r="J560" s="94"/>
      <c r="K560" s="97"/>
      <c r="L560" s="94"/>
      <c r="M560" s="97"/>
      <c r="N560" s="94"/>
      <c r="O560" s="97"/>
      <c r="P560" s="94"/>
      <c r="Q560" s="116"/>
      <c r="R560" s="94"/>
      <c r="S560" s="97"/>
      <c r="T560" s="94"/>
      <c r="U560" s="97"/>
      <c r="V560" s="94"/>
      <c r="W560" s="97"/>
      <c r="X560" s="94"/>
      <c r="Y560" s="97"/>
      <c r="Z560" s="94"/>
      <c r="AA560" s="97"/>
      <c r="AB560" s="94"/>
      <c r="AC560" s="97"/>
      <c r="AD560" s="94"/>
      <c r="AE560" s="97"/>
      <c r="AF560" s="94"/>
      <c r="AG560" s="97"/>
      <c r="AH560" s="122"/>
      <c r="AI560" s="123"/>
      <c r="AJ560" s="94"/>
      <c r="AK560" s="97"/>
      <c r="AL560" s="182"/>
      <c r="AM560" s="97"/>
    </row>
    <row r="561" spans="1:39" ht="12.75">
      <c r="A561" s="38" t="s">
        <v>27</v>
      </c>
      <c r="B561" s="1" t="s">
        <v>146</v>
      </c>
      <c r="C561" s="65" t="s">
        <v>147</v>
      </c>
      <c r="D561" s="241" t="s">
        <v>241</v>
      </c>
      <c r="E561" s="176" t="s">
        <v>241</v>
      </c>
      <c r="F561" s="175" t="s">
        <v>241</v>
      </c>
      <c r="G561" s="176">
        <v>0</v>
      </c>
      <c r="H561" s="175" t="s">
        <v>241</v>
      </c>
      <c r="I561" s="176">
        <v>0</v>
      </c>
      <c r="J561" s="175" t="s">
        <v>241</v>
      </c>
      <c r="K561" s="176">
        <v>0</v>
      </c>
      <c r="L561" s="175" t="s">
        <v>241</v>
      </c>
      <c r="M561" s="176">
        <v>0</v>
      </c>
      <c r="N561" s="175" t="s">
        <v>241</v>
      </c>
      <c r="O561" s="176">
        <v>0</v>
      </c>
      <c r="P561" s="178" t="s">
        <v>241</v>
      </c>
      <c r="Q561" s="80">
        <v>0</v>
      </c>
      <c r="R561" s="175" t="s">
        <v>241</v>
      </c>
      <c r="S561" s="176">
        <v>0</v>
      </c>
      <c r="T561" s="175" t="s">
        <v>241</v>
      </c>
      <c r="U561" s="176">
        <v>0</v>
      </c>
      <c r="V561" s="100">
        <v>30</v>
      </c>
      <c r="W561" s="101">
        <v>81</v>
      </c>
      <c r="X561" s="100">
        <v>0</v>
      </c>
      <c r="Y561" s="101">
        <v>0</v>
      </c>
      <c r="Z561" s="100">
        <v>0</v>
      </c>
      <c r="AA561" s="101">
        <v>0</v>
      </c>
      <c r="AB561" s="100">
        <v>0</v>
      </c>
      <c r="AC561" s="101">
        <v>114</v>
      </c>
      <c r="AD561" s="100">
        <v>40</v>
      </c>
      <c r="AE561" s="101">
        <v>106</v>
      </c>
      <c r="AF561" s="100">
        <v>0</v>
      </c>
      <c r="AG561" s="101">
        <v>135</v>
      </c>
      <c r="AH561" s="259">
        <v>30</v>
      </c>
      <c r="AI561" s="101">
        <v>61</v>
      </c>
      <c r="AJ561" s="100">
        <v>0</v>
      </c>
      <c r="AK561" s="101">
        <v>0</v>
      </c>
      <c r="AL561" s="184">
        <v>0</v>
      </c>
      <c r="AM561" s="101">
        <v>0</v>
      </c>
    </row>
    <row r="562" spans="1:39" ht="12.75">
      <c r="A562" s="39"/>
      <c r="B562" s="2"/>
      <c r="C562" s="66" t="s">
        <v>148</v>
      </c>
      <c r="D562" s="241" t="s">
        <v>241</v>
      </c>
      <c r="E562" s="176" t="s">
        <v>241</v>
      </c>
      <c r="F562" s="175" t="s">
        <v>241</v>
      </c>
      <c r="G562" s="176">
        <v>0</v>
      </c>
      <c r="H562" s="175" t="s">
        <v>241</v>
      </c>
      <c r="I562" s="176">
        <v>0</v>
      </c>
      <c r="J562" s="175" t="s">
        <v>241</v>
      </c>
      <c r="K562" s="176">
        <v>0</v>
      </c>
      <c r="L562" s="175" t="s">
        <v>241</v>
      </c>
      <c r="M562" s="176">
        <v>0</v>
      </c>
      <c r="N562" s="175" t="s">
        <v>241</v>
      </c>
      <c r="O562" s="176">
        <v>0</v>
      </c>
      <c r="P562" s="178" t="s">
        <v>241</v>
      </c>
      <c r="Q562" s="80">
        <v>0</v>
      </c>
      <c r="R562" s="175" t="s">
        <v>241</v>
      </c>
      <c r="S562" s="176">
        <v>0</v>
      </c>
      <c r="T562" s="175" t="s">
        <v>241</v>
      </c>
      <c r="U562" s="176">
        <v>0</v>
      </c>
      <c r="V562" s="175" t="s">
        <v>386</v>
      </c>
      <c r="W562" s="176">
        <v>7.082</v>
      </c>
      <c r="X562" s="100">
        <v>0</v>
      </c>
      <c r="Y562" s="101">
        <v>0</v>
      </c>
      <c r="Z562" s="100">
        <v>0</v>
      </c>
      <c r="AA562" s="101">
        <v>0</v>
      </c>
      <c r="AB562" s="100">
        <v>0</v>
      </c>
      <c r="AC562" s="101">
        <v>53.468</v>
      </c>
      <c r="AD562" s="100">
        <v>30.307</v>
      </c>
      <c r="AE562" s="101">
        <v>29.491</v>
      </c>
      <c r="AF562" s="100">
        <v>0</v>
      </c>
      <c r="AG562" s="101">
        <v>45.679</v>
      </c>
      <c r="AH562" s="241" t="s">
        <v>383</v>
      </c>
      <c r="AI562" s="176" t="s">
        <v>476</v>
      </c>
      <c r="AJ562" s="100">
        <v>0</v>
      </c>
      <c r="AK562" s="101">
        <v>0</v>
      </c>
      <c r="AL562" s="184">
        <v>0</v>
      </c>
      <c r="AM562" s="101">
        <v>0</v>
      </c>
    </row>
    <row r="563" spans="1:39" ht="12.75">
      <c r="A563" s="38" t="s">
        <v>8</v>
      </c>
      <c r="B563" s="1" t="s">
        <v>149</v>
      </c>
      <c r="C563" s="65" t="s">
        <v>5</v>
      </c>
      <c r="D563" s="241" t="s">
        <v>241</v>
      </c>
      <c r="E563" s="176" t="s">
        <v>516</v>
      </c>
      <c r="F563" s="175" t="s">
        <v>234</v>
      </c>
      <c r="G563" s="176">
        <v>65</v>
      </c>
      <c r="H563" s="175" t="s">
        <v>236</v>
      </c>
      <c r="I563" s="176">
        <v>80</v>
      </c>
      <c r="J563" s="175" t="s">
        <v>241</v>
      </c>
      <c r="K563" s="176">
        <v>0</v>
      </c>
      <c r="L563" s="175" t="s">
        <v>238</v>
      </c>
      <c r="M563" s="176">
        <v>50</v>
      </c>
      <c r="N563" s="175" t="s">
        <v>241</v>
      </c>
      <c r="O563" s="176">
        <v>0</v>
      </c>
      <c r="P563" s="178" t="s">
        <v>241</v>
      </c>
      <c r="Q563" s="80">
        <v>0</v>
      </c>
      <c r="R563" s="175" t="s">
        <v>241</v>
      </c>
      <c r="S563" s="176">
        <v>0</v>
      </c>
      <c r="T563" s="175" t="s">
        <v>241</v>
      </c>
      <c r="U563" s="176">
        <v>0</v>
      </c>
      <c r="V563" s="100">
        <v>0</v>
      </c>
      <c r="W563" s="101">
        <v>0</v>
      </c>
      <c r="X563" s="100">
        <v>0</v>
      </c>
      <c r="Y563" s="101">
        <v>0</v>
      </c>
      <c r="Z563" s="100">
        <v>0</v>
      </c>
      <c r="AA563" s="101">
        <v>0</v>
      </c>
      <c r="AB563" s="100">
        <v>0</v>
      </c>
      <c r="AC563" s="101">
        <v>0</v>
      </c>
      <c r="AD563" s="100">
        <v>0</v>
      </c>
      <c r="AE563" s="101">
        <v>0</v>
      </c>
      <c r="AF563" s="100">
        <v>0</v>
      </c>
      <c r="AG563" s="101">
        <v>0</v>
      </c>
      <c r="AH563" s="259">
        <v>0</v>
      </c>
      <c r="AI563" s="101">
        <v>0</v>
      </c>
      <c r="AJ563" s="100">
        <v>0</v>
      </c>
      <c r="AK563" s="101">
        <v>0</v>
      </c>
      <c r="AL563" s="184">
        <v>50</v>
      </c>
      <c r="AM563" s="101">
        <v>0</v>
      </c>
    </row>
    <row r="564" spans="1:39" ht="12.75">
      <c r="A564" s="39"/>
      <c r="B564" s="2"/>
      <c r="C564" s="66" t="s">
        <v>148</v>
      </c>
      <c r="D564" s="241" t="s">
        <v>241</v>
      </c>
      <c r="E564" s="176" t="s">
        <v>1022</v>
      </c>
      <c r="F564" s="175" t="s">
        <v>235</v>
      </c>
      <c r="G564" s="176" t="s">
        <v>565</v>
      </c>
      <c r="H564" s="175" t="s">
        <v>237</v>
      </c>
      <c r="I564" s="176">
        <v>18.809</v>
      </c>
      <c r="J564" s="175" t="s">
        <v>241</v>
      </c>
      <c r="K564" s="176">
        <v>0</v>
      </c>
      <c r="L564" s="175" t="s">
        <v>239</v>
      </c>
      <c r="M564" s="176" t="s">
        <v>584</v>
      </c>
      <c r="N564" s="175" t="s">
        <v>241</v>
      </c>
      <c r="O564" s="176">
        <v>0</v>
      </c>
      <c r="P564" s="178" t="s">
        <v>241</v>
      </c>
      <c r="Q564" s="80">
        <v>0</v>
      </c>
      <c r="R564" s="175" t="s">
        <v>241</v>
      </c>
      <c r="S564" s="176">
        <v>0</v>
      </c>
      <c r="T564" s="175" t="s">
        <v>241</v>
      </c>
      <c r="U564" s="176">
        <v>0</v>
      </c>
      <c r="V564" s="100">
        <v>0</v>
      </c>
      <c r="W564" s="101">
        <v>0</v>
      </c>
      <c r="X564" s="100">
        <v>0</v>
      </c>
      <c r="Y564" s="101">
        <v>0</v>
      </c>
      <c r="Z564" s="100">
        <v>0</v>
      </c>
      <c r="AA564" s="101">
        <v>0</v>
      </c>
      <c r="AB564" s="100">
        <v>0</v>
      </c>
      <c r="AC564" s="101">
        <v>0</v>
      </c>
      <c r="AD564" s="100">
        <v>0</v>
      </c>
      <c r="AE564" s="101">
        <v>0</v>
      </c>
      <c r="AF564" s="100">
        <v>0</v>
      </c>
      <c r="AG564" s="101">
        <v>0</v>
      </c>
      <c r="AH564" s="259">
        <v>0</v>
      </c>
      <c r="AI564" s="101">
        <v>0</v>
      </c>
      <c r="AJ564" s="100">
        <v>0</v>
      </c>
      <c r="AK564" s="101">
        <v>0</v>
      </c>
      <c r="AL564" s="178" t="s">
        <v>392</v>
      </c>
      <c r="AM564" s="176">
        <v>0</v>
      </c>
    </row>
    <row r="565" spans="1:39" ht="12.75">
      <c r="A565" s="38" t="s">
        <v>9</v>
      </c>
      <c r="B565" s="1" t="s">
        <v>150</v>
      </c>
      <c r="C565" s="65" t="s">
        <v>152</v>
      </c>
      <c r="D565" s="241" t="s">
        <v>241</v>
      </c>
      <c r="E565" s="176" t="s">
        <v>241</v>
      </c>
      <c r="F565" s="175" t="s">
        <v>241</v>
      </c>
      <c r="G565" s="176">
        <v>0</v>
      </c>
      <c r="H565" s="175" t="s">
        <v>241</v>
      </c>
      <c r="I565" s="176">
        <v>0</v>
      </c>
      <c r="J565" s="175" t="s">
        <v>241</v>
      </c>
      <c r="K565" s="176">
        <v>0</v>
      </c>
      <c r="L565" s="175" t="s">
        <v>241</v>
      </c>
      <c r="M565" s="176">
        <v>0</v>
      </c>
      <c r="N565" s="175" t="s">
        <v>241</v>
      </c>
      <c r="O565" s="176">
        <v>0</v>
      </c>
      <c r="P565" s="178" t="s">
        <v>241</v>
      </c>
      <c r="Q565" s="80">
        <v>0</v>
      </c>
      <c r="R565" s="175" t="s">
        <v>241</v>
      </c>
      <c r="S565" s="176">
        <v>0</v>
      </c>
      <c r="T565" s="175" t="s">
        <v>241</v>
      </c>
      <c r="U565" s="176">
        <v>0</v>
      </c>
      <c r="V565" s="100">
        <v>0</v>
      </c>
      <c r="W565" s="101">
        <v>0</v>
      </c>
      <c r="X565" s="100">
        <v>0</v>
      </c>
      <c r="Y565" s="101">
        <v>0</v>
      </c>
      <c r="Z565" s="100">
        <v>0</v>
      </c>
      <c r="AA565" s="101">
        <v>0</v>
      </c>
      <c r="AB565" s="100">
        <v>0</v>
      </c>
      <c r="AC565" s="101">
        <v>0</v>
      </c>
      <c r="AD565" s="100">
        <v>0</v>
      </c>
      <c r="AE565" s="101">
        <v>0</v>
      </c>
      <c r="AF565" s="100">
        <v>0</v>
      </c>
      <c r="AG565" s="101">
        <v>0</v>
      </c>
      <c r="AH565" s="259">
        <v>0</v>
      </c>
      <c r="AI565" s="101">
        <v>0</v>
      </c>
      <c r="AJ565" s="100">
        <v>0</v>
      </c>
      <c r="AK565" s="101">
        <v>0</v>
      </c>
      <c r="AL565" s="184">
        <v>0</v>
      </c>
      <c r="AM565" s="101">
        <v>0</v>
      </c>
    </row>
    <row r="566" spans="1:39" ht="12.75">
      <c r="A566" s="39"/>
      <c r="B566" s="2" t="s">
        <v>151</v>
      </c>
      <c r="C566" s="66" t="s">
        <v>148</v>
      </c>
      <c r="D566" s="241" t="s">
        <v>241</v>
      </c>
      <c r="E566" s="176" t="s">
        <v>241</v>
      </c>
      <c r="F566" s="175" t="s">
        <v>241</v>
      </c>
      <c r="G566" s="176">
        <v>0</v>
      </c>
      <c r="H566" s="175" t="s">
        <v>241</v>
      </c>
      <c r="I566" s="176">
        <v>0</v>
      </c>
      <c r="J566" s="175" t="s">
        <v>241</v>
      </c>
      <c r="K566" s="176">
        <v>0</v>
      </c>
      <c r="L566" s="175" t="s">
        <v>241</v>
      </c>
      <c r="M566" s="176">
        <v>0</v>
      </c>
      <c r="N566" s="175" t="s">
        <v>241</v>
      </c>
      <c r="O566" s="176">
        <v>0</v>
      </c>
      <c r="P566" s="178" t="s">
        <v>241</v>
      </c>
      <c r="Q566" s="80">
        <v>0</v>
      </c>
      <c r="R566" s="175" t="s">
        <v>241</v>
      </c>
      <c r="S566" s="176">
        <v>0</v>
      </c>
      <c r="T566" s="175" t="s">
        <v>241</v>
      </c>
      <c r="U566" s="176">
        <v>0</v>
      </c>
      <c r="V566" s="100">
        <v>0</v>
      </c>
      <c r="W566" s="101">
        <v>0</v>
      </c>
      <c r="X566" s="100">
        <v>0</v>
      </c>
      <c r="Y566" s="101">
        <v>0</v>
      </c>
      <c r="Z566" s="100">
        <v>0</v>
      </c>
      <c r="AA566" s="101">
        <v>0</v>
      </c>
      <c r="AB566" s="100">
        <v>0</v>
      </c>
      <c r="AC566" s="101">
        <v>0</v>
      </c>
      <c r="AD566" s="100">
        <v>0</v>
      </c>
      <c r="AE566" s="101">
        <v>0</v>
      </c>
      <c r="AF566" s="100">
        <v>0</v>
      </c>
      <c r="AG566" s="101">
        <v>0</v>
      </c>
      <c r="AH566" s="259">
        <v>0</v>
      </c>
      <c r="AI566" s="101">
        <v>0</v>
      </c>
      <c r="AJ566" s="100">
        <v>0</v>
      </c>
      <c r="AK566" s="101">
        <v>0</v>
      </c>
      <c r="AL566" s="184">
        <v>0</v>
      </c>
      <c r="AM566" s="101">
        <v>0</v>
      </c>
    </row>
    <row r="567" spans="1:39" ht="12.75">
      <c r="A567" s="38" t="s">
        <v>153</v>
      </c>
      <c r="B567" s="1" t="s">
        <v>154</v>
      </c>
      <c r="C567" s="65" t="s">
        <v>155</v>
      </c>
      <c r="D567" s="241" t="s">
        <v>241</v>
      </c>
      <c r="E567" s="176" t="s">
        <v>241</v>
      </c>
      <c r="F567" s="175" t="s">
        <v>241</v>
      </c>
      <c r="G567" s="176">
        <v>0</v>
      </c>
      <c r="H567" s="175" t="s">
        <v>241</v>
      </c>
      <c r="I567" s="176">
        <v>0</v>
      </c>
      <c r="J567" s="175" t="s">
        <v>241</v>
      </c>
      <c r="K567" s="176">
        <v>0</v>
      </c>
      <c r="L567" s="175" t="s">
        <v>241</v>
      </c>
      <c r="M567" s="176">
        <v>0</v>
      </c>
      <c r="N567" s="175" t="s">
        <v>241</v>
      </c>
      <c r="O567" s="176">
        <v>0</v>
      </c>
      <c r="P567" s="178" t="s">
        <v>241</v>
      </c>
      <c r="Q567" s="80">
        <v>0</v>
      </c>
      <c r="R567" s="175" t="s">
        <v>241</v>
      </c>
      <c r="S567" s="176">
        <v>0</v>
      </c>
      <c r="T567" s="175" t="s">
        <v>241</v>
      </c>
      <c r="U567" s="176">
        <v>0</v>
      </c>
      <c r="V567" s="100">
        <v>0</v>
      </c>
      <c r="W567" s="101">
        <v>0</v>
      </c>
      <c r="X567" s="100">
        <v>0</v>
      </c>
      <c r="Y567" s="101">
        <v>0</v>
      </c>
      <c r="Z567" s="100">
        <v>0</v>
      </c>
      <c r="AA567" s="101">
        <v>0</v>
      </c>
      <c r="AB567" s="100">
        <v>0</v>
      </c>
      <c r="AC567" s="101">
        <v>0</v>
      </c>
      <c r="AD567" s="100">
        <v>0</v>
      </c>
      <c r="AE567" s="101">
        <v>0</v>
      </c>
      <c r="AF567" s="100">
        <v>0</v>
      </c>
      <c r="AG567" s="101">
        <v>0</v>
      </c>
      <c r="AH567" s="259">
        <v>0</v>
      </c>
      <c r="AI567" s="101">
        <v>0</v>
      </c>
      <c r="AJ567" s="100">
        <v>0</v>
      </c>
      <c r="AK567" s="101">
        <v>0</v>
      </c>
      <c r="AL567" s="184">
        <v>0</v>
      </c>
      <c r="AM567" s="101">
        <v>0</v>
      </c>
    </row>
    <row r="568" spans="1:39" ht="12.75">
      <c r="A568" s="39"/>
      <c r="B568" s="2"/>
      <c r="C568" s="66" t="s">
        <v>148</v>
      </c>
      <c r="D568" s="241" t="s">
        <v>241</v>
      </c>
      <c r="E568" s="176" t="s">
        <v>241</v>
      </c>
      <c r="F568" s="175" t="s">
        <v>241</v>
      </c>
      <c r="G568" s="176">
        <v>0</v>
      </c>
      <c r="H568" s="175" t="s">
        <v>241</v>
      </c>
      <c r="I568" s="176">
        <v>0</v>
      </c>
      <c r="J568" s="175" t="s">
        <v>241</v>
      </c>
      <c r="K568" s="176">
        <v>0</v>
      </c>
      <c r="L568" s="175" t="s">
        <v>241</v>
      </c>
      <c r="M568" s="176">
        <v>0</v>
      </c>
      <c r="N568" s="175" t="s">
        <v>241</v>
      </c>
      <c r="O568" s="176">
        <v>0</v>
      </c>
      <c r="P568" s="178" t="s">
        <v>241</v>
      </c>
      <c r="Q568" s="80">
        <v>0</v>
      </c>
      <c r="R568" s="175" t="s">
        <v>241</v>
      </c>
      <c r="S568" s="176">
        <v>0</v>
      </c>
      <c r="T568" s="175" t="s">
        <v>241</v>
      </c>
      <c r="U568" s="176">
        <v>0</v>
      </c>
      <c r="V568" s="100">
        <v>0</v>
      </c>
      <c r="W568" s="101">
        <v>0</v>
      </c>
      <c r="X568" s="100">
        <v>0</v>
      </c>
      <c r="Y568" s="101">
        <v>0</v>
      </c>
      <c r="Z568" s="100">
        <v>0</v>
      </c>
      <c r="AA568" s="101">
        <v>0</v>
      </c>
      <c r="AB568" s="100">
        <v>0</v>
      </c>
      <c r="AC568" s="101">
        <v>0</v>
      </c>
      <c r="AD568" s="100">
        <v>0</v>
      </c>
      <c r="AE568" s="101">
        <v>0</v>
      </c>
      <c r="AF568" s="100">
        <v>0</v>
      </c>
      <c r="AG568" s="101">
        <v>0</v>
      </c>
      <c r="AH568" s="259">
        <v>0</v>
      </c>
      <c r="AI568" s="101">
        <v>0</v>
      </c>
      <c r="AJ568" s="100">
        <v>0</v>
      </c>
      <c r="AK568" s="101">
        <v>0</v>
      </c>
      <c r="AL568" s="184">
        <v>0</v>
      </c>
      <c r="AM568" s="101">
        <v>0</v>
      </c>
    </row>
    <row r="569" spans="1:39" ht="12.75">
      <c r="A569" s="38" t="s">
        <v>13</v>
      </c>
      <c r="B569" s="1" t="s">
        <v>156</v>
      </c>
      <c r="C569" s="65" t="s">
        <v>155</v>
      </c>
      <c r="D569" s="241" t="s">
        <v>241</v>
      </c>
      <c r="E569" s="176" t="s">
        <v>241</v>
      </c>
      <c r="F569" s="175" t="s">
        <v>241</v>
      </c>
      <c r="G569" s="176">
        <v>0</v>
      </c>
      <c r="H569" s="175" t="s">
        <v>241</v>
      </c>
      <c r="I569" s="176">
        <v>0</v>
      </c>
      <c r="J569" s="175" t="s">
        <v>241</v>
      </c>
      <c r="K569" s="176">
        <v>0</v>
      </c>
      <c r="L569" s="175" t="s">
        <v>241</v>
      </c>
      <c r="M569" s="176">
        <v>0</v>
      </c>
      <c r="N569" s="175" t="s">
        <v>241</v>
      </c>
      <c r="O569" s="176">
        <v>0</v>
      </c>
      <c r="P569" s="178" t="s">
        <v>241</v>
      </c>
      <c r="Q569" s="80">
        <v>0</v>
      </c>
      <c r="R569" s="175" t="s">
        <v>241</v>
      </c>
      <c r="S569" s="176">
        <v>0</v>
      </c>
      <c r="T569" s="175" t="s">
        <v>241</v>
      </c>
      <c r="U569" s="176">
        <v>0</v>
      </c>
      <c r="V569" s="100">
        <v>0</v>
      </c>
      <c r="W569" s="101">
        <v>0</v>
      </c>
      <c r="X569" s="100">
        <v>0</v>
      </c>
      <c r="Y569" s="101">
        <v>0</v>
      </c>
      <c r="Z569" s="100">
        <v>0</v>
      </c>
      <c r="AA569" s="101">
        <v>0</v>
      </c>
      <c r="AB569" s="100">
        <v>0</v>
      </c>
      <c r="AC569" s="101">
        <v>0</v>
      </c>
      <c r="AD569" s="100">
        <v>0</v>
      </c>
      <c r="AE569" s="101">
        <v>0</v>
      </c>
      <c r="AF569" s="100">
        <v>0</v>
      </c>
      <c r="AG569" s="101">
        <v>0</v>
      </c>
      <c r="AH569" s="259">
        <v>0</v>
      </c>
      <c r="AI569" s="101">
        <v>0</v>
      </c>
      <c r="AJ569" s="100">
        <v>0</v>
      </c>
      <c r="AK569" s="101">
        <v>0</v>
      </c>
      <c r="AL569" s="184">
        <v>0</v>
      </c>
      <c r="AM569" s="101">
        <v>0</v>
      </c>
    </row>
    <row r="570" spans="1:39" ht="12.75">
      <c r="A570" s="39"/>
      <c r="B570" s="2" t="s">
        <v>157</v>
      </c>
      <c r="C570" s="66" t="s">
        <v>148</v>
      </c>
      <c r="D570" s="241" t="s">
        <v>241</v>
      </c>
      <c r="E570" s="176" t="s">
        <v>241</v>
      </c>
      <c r="F570" s="175" t="s">
        <v>241</v>
      </c>
      <c r="G570" s="176">
        <v>0</v>
      </c>
      <c r="H570" s="175" t="s">
        <v>241</v>
      </c>
      <c r="I570" s="176">
        <v>0</v>
      </c>
      <c r="J570" s="175" t="s">
        <v>241</v>
      </c>
      <c r="K570" s="176">
        <v>0</v>
      </c>
      <c r="L570" s="175" t="s">
        <v>241</v>
      </c>
      <c r="M570" s="176">
        <v>0</v>
      </c>
      <c r="N570" s="175" t="s">
        <v>241</v>
      </c>
      <c r="O570" s="176">
        <v>0</v>
      </c>
      <c r="P570" s="178" t="s">
        <v>241</v>
      </c>
      <c r="Q570" s="80">
        <v>0</v>
      </c>
      <c r="R570" s="175" t="s">
        <v>241</v>
      </c>
      <c r="S570" s="176">
        <v>0</v>
      </c>
      <c r="T570" s="175" t="s">
        <v>241</v>
      </c>
      <c r="U570" s="176">
        <v>0</v>
      </c>
      <c r="V570" s="100">
        <v>0</v>
      </c>
      <c r="W570" s="101">
        <v>0</v>
      </c>
      <c r="X570" s="100">
        <v>0</v>
      </c>
      <c r="Y570" s="101">
        <v>0</v>
      </c>
      <c r="Z570" s="100">
        <v>0</v>
      </c>
      <c r="AA570" s="101">
        <v>0</v>
      </c>
      <c r="AB570" s="100">
        <v>0</v>
      </c>
      <c r="AC570" s="101">
        <v>0</v>
      </c>
      <c r="AD570" s="100">
        <v>0</v>
      </c>
      <c r="AE570" s="101">
        <v>0</v>
      </c>
      <c r="AF570" s="100">
        <v>0</v>
      </c>
      <c r="AG570" s="101">
        <v>0</v>
      </c>
      <c r="AH570" s="259">
        <v>0</v>
      </c>
      <c r="AI570" s="101">
        <v>0</v>
      </c>
      <c r="AJ570" s="100">
        <v>0</v>
      </c>
      <c r="AK570" s="101">
        <v>0</v>
      </c>
      <c r="AL570" s="184">
        <v>0</v>
      </c>
      <c r="AM570" s="101">
        <v>0</v>
      </c>
    </row>
    <row r="571" spans="1:39" ht="12.75">
      <c r="A571" s="38" t="s">
        <v>158</v>
      </c>
      <c r="B571" s="1" t="s">
        <v>206</v>
      </c>
      <c r="C571" s="65" t="s">
        <v>155</v>
      </c>
      <c r="D571" s="241" t="s">
        <v>241</v>
      </c>
      <c r="E571" s="176" t="s">
        <v>241</v>
      </c>
      <c r="F571" s="175" t="s">
        <v>241</v>
      </c>
      <c r="G571" s="176">
        <v>0</v>
      </c>
      <c r="H571" s="175" t="s">
        <v>241</v>
      </c>
      <c r="I571" s="176">
        <v>0</v>
      </c>
      <c r="J571" s="175" t="s">
        <v>241</v>
      </c>
      <c r="K571" s="176">
        <v>0</v>
      </c>
      <c r="L571" s="175" t="s">
        <v>241</v>
      </c>
      <c r="M571" s="176">
        <v>0</v>
      </c>
      <c r="N571" s="175" t="s">
        <v>241</v>
      </c>
      <c r="O571" s="176">
        <v>0</v>
      </c>
      <c r="P571" s="178" t="s">
        <v>241</v>
      </c>
      <c r="Q571" s="80">
        <v>0</v>
      </c>
      <c r="R571" s="175" t="s">
        <v>241</v>
      </c>
      <c r="S571" s="176">
        <v>0</v>
      </c>
      <c r="T571" s="175" t="s">
        <v>241</v>
      </c>
      <c r="U571" s="176">
        <v>0</v>
      </c>
      <c r="V571" s="100">
        <v>0</v>
      </c>
      <c r="W571" s="101">
        <v>0</v>
      </c>
      <c r="X571" s="100">
        <v>0</v>
      </c>
      <c r="Y571" s="101">
        <v>0</v>
      </c>
      <c r="Z571" s="100">
        <v>0</v>
      </c>
      <c r="AA571" s="101">
        <v>0</v>
      </c>
      <c r="AB571" s="100">
        <v>0</v>
      </c>
      <c r="AC571" s="101">
        <v>0</v>
      </c>
      <c r="AD571" s="100">
        <v>0</v>
      </c>
      <c r="AE571" s="101">
        <v>0</v>
      </c>
      <c r="AF571" s="100">
        <v>0</v>
      </c>
      <c r="AG571" s="101">
        <v>0</v>
      </c>
      <c r="AH571" s="259">
        <v>0</v>
      </c>
      <c r="AI571" s="101">
        <v>0</v>
      </c>
      <c r="AJ571" s="100">
        <v>0</v>
      </c>
      <c r="AK571" s="101">
        <v>0</v>
      </c>
      <c r="AL571" s="184">
        <v>0</v>
      </c>
      <c r="AM571" s="101">
        <v>0</v>
      </c>
    </row>
    <row r="572" spans="1:39" ht="12.75">
      <c r="A572" s="39"/>
      <c r="B572" s="2" t="s">
        <v>160</v>
      </c>
      <c r="C572" s="66" t="s">
        <v>148</v>
      </c>
      <c r="D572" s="241" t="s">
        <v>241</v>
      </c>
      <c r="E572" s="176" t="s">
        <v>241</v>
      </c>
      <c r="F572" s="175" t="s">
        <v>241</v>
      </c>
      <c r="G572" s="176">
        <v>0</v>
      </c>
      <c r="H572" s="175" t="s">
        <v>241</v>
      </c>
      <c r="I572" s="176">
        <v>0</v>
      </c>
      <c r="J572" s="175" t="s">
        <v>241</v>
      </c>
      <c r="K572" s="176">
        <v>0</v>
      </c>
      <c r="L572" s="175" t="s">
        <v>241</v>
      </c>
      <c r="M572" s="176">
        <v>0</v>
      </c>
      <c r="N572" s="175" t="s">
        <v>241</v>
      </c>
      <c r="O572" s="176">
        <v>0</v>
      </c>
      <c r="P572" s="178" t="s">
        <v>241</v>
      </c>
      <c r="Q572" s="80">
        <v>0</v>
      </c>
      <c r="R572" s="175" t="s">
        <v>241</v>
      </c>
      <c r="S572" s="176">
        <v>0</v>
      </c>
      <c r="T572" s="175" t="s">
        <v>241</v>
      </c>
      <c r="U572" s="176">
        <v>0</v>
      </c>
      <c r="V572" s="100">
        <v>0</v>
      </c>
      <c r="W572" s="101">
        <v>0</v>
      </c>
      <c r="X572" s="100">
        <v>0</v>
      </c>
      <c r="Y572" s="101">
        <v>0</v>
      </c>
      <c r="Z572" s="100">
        <v>0</v>
      </c>
      <c r="AA572" s="101">
        <v>0</v>
      </c>
      <c r="AB572" s="100">
        <v>0</v>
      </c>
      <c r="AC572" s="101">
        <v>0</v>
      </c>
      <c r="AD572" s="100">
        <v>0</v>
      </c>
      <c r="AE572" s="101">
        <v>0</v>
      </c>
      <c r="AF572" s="100">
        <v>0</v>
      </c>
      <c r="AG572" s="101">
        <v>0</v>
      </c>
      <c r="AH572" s="259">
        <v>0</v>
      </c>
      <c r="AI572" s="101">
        <v>0</v>
      </c>
      <c r="AJ572" s="100">
        <v>0</v>
      </c>
      <c r="AK572" s="101">
        <v>0</v>
      </c>
      <c r="AL572" s="184">
        <v>0</v>
      </c>
      <c r="AM572" s="101">
        <v>0</v>
      </c>
    </row>
    <row r="573" spans="1:39" ht="12.75">
      <c r="A573" s="38" t="s">
        <v>14</v>
      </c>
      <c r="B573" s="1" t="s">
        <v>161</v>
      </c>
      <c r="C573" s="65" t="s">
        <v>162</v>
      </c>
      <c r="D573" s="241" t="s">
        <v>241</v>
      </c>
      <c r="E573" s="176" t="s">
        <v>241</v>
      </c>
      <c r="F573" s="175" t="s">
        <v>241</v>
      </c>
      <c r="G573" s="176">
        <v>0</v>
      </c>
      <c r="H573" s="175" t="s">
        <v>241</v>
      </c>
      <c r="I573" s="176">
        <v>0</v>
      </c>
      <c r="J573" s="175" t="s">
        <v>241</v>
      </c>
      <c r="K573" s="176">
        <v>0</v>
      </c>
      <c r="L573" s="175" t="s">
        <v>241</v>
      </c>
      <c r="M573" s="176">
        <v>0</v>
      </c>
      <c r="N573" s="175" t="s">
        <v>241</v>
      </c>
      <c r="O573" s="176">
        <v>0</v>
      </c>
      <c r="P573" s="178" t="s">
        <v>241</v>
      </c>
      <c r="Q573" s="80">
        <v>0</v>
      </c>
      <c r="R573" s="175" t="s">
        <v>241</v>
      </c>
      <c r="S573" s="176">
        <v>0</v>
      </c>
      <c r="T573" s="175" t="s">
        <v>241</v>
      </c>
      <c r="U573" s="176">
        <v>0</v>
      </c>
      <c r="V573" s="100">
        <v>0</v>
      </c>
      <c r="W573" s="101">
        <v>0</v>
      </c>
      <c r="X573" s="100">
        <v>0</v>
      </c>
      <c r="Y573" s="101">
        <v>0</v>
      </c>
      <c r="Z573" s="100">
        <v>0</v>
      </c>
      <c r="AA573" s="101">
        <v>0</v>
      </c>
      <c r="AB573" s="100">
        <v>0</v>
      </c>
      <c r="AC573" s="101">
        <v>0</v>
      </c>
      <c r="AD573" s="100">
        <v>0</v>
      </c>
      <c r="AE573" s="101">
        <v>0</v>
      </c>
      <c r="AF573" s="100">
        <v>0</v>
      </c>
      <c r="AG573" s="101">
        <v>0</v>
      </c>
      <c r="AH573" s="259">
        <v>0</v>
      </c>
      <c r="AI573" s="101">
        <v>0</v>
      </c>
      <c r="AJ573" s="100">
        <v>0</v>
      </c>
      <c r="AK573" s="101">
        <v>0</v>
      </c>
      <c r="AL573" s="184">
        <v>0</v>
      </c>
      <c r="AM573" s="101">
        <v>0</v>
      </c>
    </row>
    <row r="574" spans="1:39" ht="12.75">
      <c r="A574" s="39"/>
      <c r="B574" s="2"/>
      <c r="C574" s="66" t="s">
        <v>148</v>
      </c>
      <c r="D574" s="241" t="s">
        <v>241</v>
      </c>
      <c r="E574" s="176" t="s">
        <v>241</v>
      </c>
      <c r="F574" s="175" t="s">
        <v>241</v>
      </c>
      <c r="G574" s="176">
        <v>0</v>
      </c>
      <c r="H574" s="175" t="s">
        <v>241</v>
      </c>
      <c r="I574" s="176">
        <v>0</v>
      </c>
      <c r="J574" s="175" t="s">
        <v>241</v>
      </c>
      <c r="K574" s="176">
        <v>0</v>
      </c>
      <c r="L574" s="175" t="s">
        <v>241</v>
      </c>
      <c r="M574" s="176">
        <v>0</v>
      </c>
      <c r="N574" s="175" t="s">
        <v>241</v>
      </c>
      <c r="O574" s="176">
        <v>0</v>
      </c>
      <c r="P574" s="178" t="s">
        <v>241</v>
      </c>
      <c r="Q574" s="80">
        <v>0</v>
      </c>
      <c r="R574" s="175" t="s">
        <v>241</v>
      </c>
      <c r="S574" s="176">
        <v>0</v>
      </c>
      <c r="T574" s="175" t="s">
        <v>241</v>
      </c>
      <c r="U574" s="176">
        <v>0</v>
      </c>
      <c r="V574" s="100">
        <v>0</v>
      </c>
      <c r="W574" s="101">
        <v>0</v>
      </c>
      <c r="X574" s="100">
        <v>0</v>
      </c>
      <c r="Y574" s="101">
        <v>0</v>
      </c>
      <c r="Z574" s="100">
        <v>0</v>
      </c>
      <c r="AA574" s="101">
        <v>0</v>
      </c>
      <c r="AB574" s="100">
        <v>0</v>
      </c>
      <c r="AC574" s="101">
        <v>0</v>
      </c>
      <c r="AD574" s="100">
        <v>0</v>
      </c>
      <c r="AE574" s="101">
        <v>0</v>
      </c>
      <c r="AF574" s="100">
        <v>0</v>
      </c>
      <c r="AG574" s="101">
        <v>0</v>
      </c>
      <c r="AH574" s="259">
        <v>0</v>
      </c>
      <c r="AI574" s="101">
        <v>0</v>
      </c>
      <c r="AJ574" s="100">
        <v>0</v>
      </c>
      <c r="AK574" s="101">
        <v>0</v>
      </c>
      <c r="AL574" s="184">
        <v>0</v>
      </c>
      <c r="AM574" s="101">
        <v>0</v>
      </c>
    </row>
    <row r="575" spans="1:39" ht="12.75">
      <c r="A575" s="38" t="s">
        <v>15</v>
      </c>
      <c r="B575" s="1" t="s">
        <v>163</v>
      </c>
      <c r="C575" s="65" t="s">
        <v>147</v>
      </c>
      <c r="D575" s="241" t="s">
        <v>241</v>
      </c>
      <c r="E575" s="176" t="s">
        <v>378</v>
      </c>
      <c r="F575" s="175" t="s">
        <v>241</v>
      </c>
      <c r="G575" s="176">
        <v>1082</v>
      </c>
      <c r="H575" s="175" t="s">
        <v>241</v>
      </c>
      <c r="I575" s="176">
        <v>1074</v>
      </c>
      <c r="J575" s="175" t="s">
        <v>241</v>
      </c>
      <c r="K575" s="176">
        <v>1935</v>
      </c>
      <c r="L575" s="175" t="s">
        <v>241</v>
      </c>
      <c r="M575" s="176">
        <v>0</v>
      </c>
      <c r="N575" s="175" t="s">
        <v>241</v>
      </c>
      <c r="O575" s="176">
        <v>0</v>
      </c>
      <c r="P575" s="178" t="s">
        <v>241</v>
      </c>
      <c r="Q575" s="80">
        <v>0</v>
      </c>
      <c r="R575" s="175" t="s">
        <v>241</v>
      </c>
      <c r="S575" s="176">
        <v>0</v>
      </c>
      <c r="T575" s="175" t="s">
        <v>241</v>
      </c>
      <c r="U575" s="176">
        <v>0</v>
      </c>
      <c r="V575" s="100">
        <v>0</v>
      </c>
      <c r="W575" s="101">
        <v>0</v>
      </c>
      <c r="X575" s="100">
        <v>0</v>
      </c>
      <c r="Y575" s="101">
        <v>40</v>
      </c>
      <c r="Z575" s="100">
        <v>0</v>
      </c>
      <c r="AA575" s="101">
        <v>0</v>
      </c>
      <c r="AB575" s="100">
        <v>0</v>
      </c>
      <c r="AC575" s="101">
        <v>0</v>
      </c>
      <c r="AD575" s="100">
        <v>0</v>
      </c>
      <c r="AE575" s="101">
        <v>0</v>
      </c>
      <c r="AF575" s="100">
        <v>0</v>
      </c>
      <c r="AG575" s="101">
        <v>0</v>
      </c>
      <c r="AH575" s="259">
        <v>0</v>
      </c>
      <c r="AI575" s="101">
        <v>0</v>
      </c>
      <c r="AJ575" s="100">
        <v>0</v>
      </c>
      <c r="AK575" s="101">
        <v>25</v>
      </c>
      <c r="AL575" s="184">
        <v>0</v>
      </c>
      <c r="AM575" s="101">
        <v>65</v>
      </c>
    </row>
    <row r="576" spans="1:39" ht="12.75">
      <c r="A576" s="39"/>
      <c r="B576" s="2"/>
      <c r="C576" s="66" t="s">
        <v>148</v>
      </c>
      <c r="D576" s="241" t="s">
        <v>241</v>
      </c>
      <c r="E576" s="176" t="s">
        <v>557</v>
      </c>
      <c r="F576" s="175" t="s">
        <v>241</v>
      </c>
      <c r="G576" s="176" t="s">
        <v>566</v>
      </c>
      <c r="H576" s="175" t="s">
        <v>241</v>
      </c>
      <c r="I576" s="176" t="s">
        <v>572</v>
      </c>
      <c r="J576" s="175" t="s">
        <v>241</v>
      </c>
      <c r="K576" s="176" t="s">
        <v>577</v>
      </c>
      <c r="L576" s="175" t="s">
        <v>241</v>
      </c>
      <c r="M576" s="176">
        <v>0</v>
      </c>
      <c r="N576" s="175" t="s">
        <v>241</v>
      </c>
      <c r="O576" s="176">
        <v>0</v>
      </c>
      <c r="P576" s="178" t="s">
        <v>241</v>
      </c>
      <c r="Q576" s="80">
        <v>0</v>
      </c>
      <c r="R576" s="175" t="s">
        <v>241</v>
      </c>
      <c r="S576" s="176">
        <v>0</v>
      </c>
      <c r="T576" s="175" t="s">
        <v>241</v>
      </c>
      <c r="U576" s="176">
        <v>0</v>
      </c>
      <c r="V576" s="100">
        <v>0</v>
      </c>
      <c r="W576" s="101">
        <v>0</v>
      </c>
      <c r="X576" s="100">
        <v>0</v>
      </c>
      <c r="Y576" s="101">
        <v>17.945</v>
      </c>
      <c r="Z576" s="100">
        <v>0</v>
      </c>
      <c r="AA576" s="101">
        <v>0</v>
      </c>
      <c r="AB576" s="100">
        <v>0</v>
      </c>
      <c r="AC576" s="101">
        <v>0</v>
      </c>
      <c r="AD576" s="100">
        <v>0</v>
      </c>
      <c r="AE576" s="101">
        <v>0</v>
      </c>
      <c r="AF576" s="100">
        <v>0</v>
      </c>
      <c r="AG576" s="101">
        <v>0</v>
      </c>
      <c r="AH576" s="259">
        <v>0</v>
      </c>
      <c r="AI576" s="101">
        <v>0</v>
      </c>
      <c r="AJ576" s="100">
        <v>0</v>
      </c>
      <c r="AK576" s="101">
        <v>11.212</v>
      </c>
      <c r="AL576" s="184">
        <v>0</v>
      </c>
      <c r="AM576" s="101">
        <v>29.163</v>
      </c>
    </row>
    <row r="577" spans="1:39" ht="12.75">
      <c r="A577" s="38" t="s">
        <v>16</v>
      </c>
      <c r="B577" s="1" t="s">
        <v>164</v>
      </c>
      <c r="C577" s="65" t="s">
        <v>147</v>
      </c>
      <c r="D577" s="241" t="s">
        <v>18</v>
      </c>
      <c r="E577" s="176" t="s">
        <v>516</v>
      </c>
      <c r="F577" s="175" t="s">
        <v>227</v>
      </c>
      <c r="G577" s="176">
        <v>35</v>
      </c>
      <c r="H577" s="175" t="s">
        <v>378</v>
      </c>
      <c r="I577" s="176">
        <v>65</v>
      </c>
      <c r="J577" s="175" t="s">
        <v>238</v>
      </c>
      <c r="K577" s="176">
        <v>47</v>
      </c>
      <c r="L577" s="175" t="s">
        <v>185</v>
      </c>
      <c r="M577" s="176">
        <v>12</v>
      </c>
      <c r="N577" s="175" t="s">
        <v>241</v>
      </c>
      <c r="O577" s="83">
        <v>25.5</v>
      </c>
      <c r="P577" s="178" t="s">
        <v>15</v>
      </c>
      <c r="Q577" s="98">
        <v>10</v>
      </c>
      <c r="R577" s="175" t="s">
        <v>16</v>
      </c>
      <c r="S577" s="176">
        <v>10</v>
      </c>
      <c r="T577" s="175" t="s">
        <v>16</v>
      </c>
      <c r="U577" s="176" t="s">
        <v>600</v>
      </c>
      <c r="V577" s="100">
        <v>18</v>
      </c>
      <c r="W577" s="101">
        <v>19</v>
      </c>
      <c r="X577" s="100">
        <v>10</v>
      </c>
      <c r="Y577" s="101">
        <v>2.8</v>
      </c>
      <c r="Z577" s="100">
        <v>10</v>
      </c>
      <c r="AA577" s="101">
        <v>17</v>
      </c>
      <c r="AB577" s="100">
        <v>5</v>
      </c>
      <c r="AC577" s="101">
        <v>12</v>
      </c>
      <c r="AD577" s="100">
        <v>5</v>
      </c>
      <c r="AE577" s="101">
        <v>7</v>
      </c>
      <c r="AF577" s="100">
        <v>5</v>
      </c>
      <c r="AG577" s="101">
        <v>5</v>
      </c>
      <c r="AH577" s="259">
        <v>5</v>
      </c>
      <c r="AI577" s="101">
        <v>8</v>
      </c>
      <c r="AJ577" s="175" t="s">
        <v>361</v>
      </c>
      <c r="AK577" s="176" t="s">
        <v>945</v>
      </c>
      <c r="AL577" s="184">
        <v>80</v>
      </c>
      <c r="AM577" s="101">
        <v>54.9</v>
      </c>
    </row>
    <row r="578" spans="1:39" ht="12.75">
      <c r="A578" s="39"/>
      <c r="B578" s="2"/>
      <c r="C578" s="66" t="s">
        <v>148</v>
      </c>
      <c r="D578" s="241" t="s">
        <v>373</v>
      </c>
      <c r="E578" s="176" t="s">
        <v>1023</v>
      </c>
      <c r="F578" s="175" t="s">
        <v>267</v>
      </c>
      <c r="G578" s="176">
        <v>4.628</v>
      </c>
      <c r="H578" s="175" t="s">
        <v>259</v>
      </c>
      <c r="I578" s="176" t="s">
        <v>573</v>
      </c>
      <c r="J578" s="175" t="s">
        <v>301</v>
      </c>
      <c r="K578" s="176">
        <v>6.381</v>
      </c>
      <c r="L578" s="175" t="s">
        <v>370</v>
      </c>
      <c r="M578" s="176" t="s">
        <v>585</v>
      </c>
      <c r="N578" s="175" t="s">
        <v>241</v>
      </c>
      <c r="O578" s="176" t="s">
        <v>488</v>
      </c>
      <c r="P578" s="178" t="s">
        <v>374</v>
      </c>
      <c r="Q578" s="82">
        <v>1.388</v>
      </c>
      <c r="R578" s="175" t="s">
        <v>375</v>
      </c>
      <c r="S578" s="176">
        <v>1.022</v>
      </c>
      <c r="T578" s="175" t="s">
        <v>375</v>
      </c>
      <c r="U578" s="176" t="s">
        <v>601</v>
      </c>
      <c r="V578" s="175" t="s">
        <v>489</v>
      </c>
      <c r="W578" s="176" t="s">
        <v>608</v>
      </c>
      <c r="X578" s="175" t="s">
        <v>373</v>
      </c>
      <c r="Y578" s="176" t="s">
        <v>960</v>
      </c>
      <c r="Z578" s="175" t="s">
        <v>373</v>
      </c>
      <c r="AA578" s="176">
        <v>2.171</v>
      </c>
      <c r="AB578" s="175" t="s">
        <v>374</v>
      </c>
      <c r="AC578" s="176">
        <v>1.655</v>
      </c>
      <c r="AD578" s="175" t="s">
        <v>374</v>
      </c>
      <c r="AE578" s="176">
        <v>0.892</v>
      </c>
      <c r="AF578" s="95">
        <v>0.45</v>
      </c>
      <c r="AG578" s="82">
        <v>0.64</v>
      </c>
      <c r="AH578" s="241" t="s">
        <v>374</v>
      </c>
      <c r="AI578" s="176">
        <v>1.022</v>
      </c>
      <c r="AJ578" s="175" t="s">
        <v>377</v>
      </c>
      <c r="AK578" s="176" t="s">
        <v>946</v>
      </c>
      <c r="AL578" s="178" t="s">
        <v>377</v>
      </c>
      <c r="AM578" s="176" t="s">
        <v>626</v>
      </c>
    </row>
    <row r="579" spans="1:39" ht="12.75">
      <c r="A579" s="38" t="s">
        <v>17</v>
      </c>
      <c r="B579" s="1" t="s">
        <v>165</v>
      </c>
      <c r="C579" s="65" t="s">
        <v>162</v>
      </c>
      <c r="D579" s="241" t="s">
        <v>241</v>
      </c>
      <c r="E579" s="176" t="s">
        <v>241</v>
      </c>
      <c r="F579" s="175" t="s">
        <v>241</v>
      </c>
      <c r="G579" s="176">
        <v>0</v>
      </c>
      <c r="H579" s="175" t="s">
        <v>241</v>
      </c>
      <c r="I579" s="176">
        <v>0</v>
      </c>
      <c r="J579" s="175" t="s">
        <v>241</v>
      </c>
      <c r="K579" s="176">
        <v>0</v>
      </c>
      <c r="L579" s="175" t="s">
        <v>241</v>
      </c>
      <c r="M579" s="176">
        <v>0</v>
      </c>
      <c r="N579" s="175" t="s">
        <v>8</v>
      </c>
      <c r="O579" s="176">
        <v>2</v>
      </c>
      <c r="P579" s="178" t="s">
        <v>14</v>
      </c>
      <c r="Q579" s="80">
        <v>2</v>
      </c>
      <c r="R579" s="175" t="s">
        <v>14</v>
      </c>
      <c r="S579" s="176">
        <v>3</v>
      </c>
      <c r="T579" s="175" t="s">
        <v>14</v>
      </c>
      <c r="U579" s="176">
        <v>0</v>
      </c>
      <c r="V579" s="100">
        <v>4</v>
      </c>
      <c r="W579" s="101">
        <v>0</v>
      </c>
      <c r="X579" s="100">
        <v>4</v>
      </c>
      <c r="Y579" s="101">
        <v>5</v>
      </c>
      <c r="Z579" s="175" t="s">
        <v>14</v>
      </c>
      <c r="AA579" s="176">
        <v>2</v>
      </c>
      <c r="AB579" s="100">
        <v>3</v>
      </c>
      <c r="AC579" s="101">
        <v>27</v>
      </c>
      <c r="AD579" s="100">
        <v>3</v>
      </c>
      <c r="AE579" s="101">
        <v>3</v>
      </c>
      <c r="AF579" s="100">
        <v>3</v>
      </c>
      <c r="AG579" s="101">
        <v>6</v>
      </c>
      <c r="AH579" s="259">
        <v>3</v>
      </c>
      <c r="AI579" s="101">
        <v>8</v>
      </c>
      <c r="AJ579" s="175" t="s">
        <v>241</v>
      </c>
      <c r="AK579" s="176">
        <v>0</v>
      </c>
      <c r="AL579" s="184">
        <v>0</v>
      </c>
      <c r="AM579" s="101">
        <v>0</v>
      </c>
    </row>
    <row r="580" spans="1:39" ht="12.75">
      <c r="A580" s="39"/>
      <c r="B580" s="2"/>
      <c r="C580" s="66" t="s">
        <v>148</v>
      </c>
      <c r="D580" s="241" t="s">
        <v>241</v>
      </c>
      <c r="E580" s="176" t="s">
        <v>241</v>
      </c>
      <c r="F580" s="175" t="s">
        <v>241</v>
      </c>
      <c r="G580" s="176">
        <v>0</v>
      </c>
      <c r="H580" s="175" t="s">
        <v>241</v>
      </c>
      <c r="I580" s="176">
        <v>0</v>
      </c>
      <c r="J580" s="175" t="s">
        <v>241</v>
      </c>
      <c r="K580" s="176">
        <v>0</v>
      </c>
      <c r="L580" s="175" t="s">
        <v>241</v>
      </c>
      <c r="M580" s="176">
        <v>0</v>
      </c>
      <c r="N580" s="175" t="s">
        <v>255</v>
      </c>
      <c r="O580" s="176">
        <v>0.499</v>
      </c>
      <c r="P580" s="178" t="s">
        <v>256</v>
      </c>
      <c r="Q580" s="82">
        <v>0.583</v>
      </c>
      <c r="R580" s="175" t="s">
        <v>256</v>
      </c>
      <c r="S580" s="176">
        <v>0.874</v>
      </c>
      <c r="T580" s="175" t="s">
        <v>256</v>
      </c>
      <c r="U580" s="176">
        <v>0</v>
      </c>
      <c r="V580" s="175" t="s">
        <v>256</v>
      </c>
      <c r="W580" s="176">
        <v>0</v>
      </c>
      <c r="X580" s="175" t="s">
        <v>256</v>
      </c>
      <c r="Y580" s="176">
        <v>1.3739999999999999</v>
      </c>
      <c r="Z580" s="175" t="s">
        <v>256</v>
      </c>
      <c r="AA580" s="176">
        <v>0.499</v>
      </c>
      <c r="AB580" s="175" t="s">
        <v>257</v>
      </c>
      <c r="AC580" s="176">
        <v>54.159</v>
      </c>
      <c r="AD580" s="175" t="s">
        <v>257</v>
      </c>
      <c r="AE580" s="176">
        <v>0.874</v>
      </c>
      <c r="AF580" s="95">
        <v>0.99</v>
      </c>
      <c r="AG580" s="176">
        <v>2.04</v>
      </c>
      <c r="AH580" s="241" t="s">
        <v>257</v>
      </c>
      <c r="AI580" s="176">
        <v>3.2030000000000003</v>
      </c>
      <c r="AJ580" s="175" t="s">
        <v>241</v>
      </c>
      <c r="AK580" s="176">
        <v>0</v>
      </c>
      <c r="AL580" s="178" t="s">
        <v>241</v>
      </c>
      <c r="AM580" s="176">
        <v>0</v>
      </c>
    </row>
    <row r="581" spans="1:39" ht="12.75">
      <c r="A581" s="38" t="s">
        <v>18</v>
      </c>
      <c r="B581" s="1" t="s">
        <v>167</v>
      </c>
      <c r="C581" s="65" t="s">
        <v>208</v>
      </c>
      <c r="D581" s="241" t="s">
        <v>363</v>
      </c>
      <c r="E581" s="176" t="s">
        <v>1024</v>
      </c>
      <c r="F581" s="175" t="s">
        <v>241</v>
      </c>
      <c r="G581" s="176">
        <v>0</v>
      </c>
      <c r="H581" s="175" t="s">
        <v>354</v>
      </c>
      <c r="I581" s="176" t="s">
        <v>514</v>
      </c>
      <c r="J581" s="175" t="s">
        <v>357</v>
      </c>
      <c r="K581" s="176" t="s">
        <v>517</v>
      </c>
      <c r="L581" s="175" t="s">
        <v>353</v>
      </c>
      <c r="M581" s="176">
        <v>11</v>
      </c>
      <c r="N581" s="175" t="s">
        <v>241</v>
      </c>
      <c r="O581" s="176">
        <v>0</v>
      </c>
      <c r="P581" s="178" t="s">
        <v>8</v>
      </c>
      <c r="Q581" s="80">
        <v>0</v>
      </c>
      <c r="R581" s="175" t="s">
        <v>369</v>
      </c>
      <c r="S581" s="176" t="s">
        <v>27</v>
      </c>
      <c r="T581" s="175" t="s">
        <v>368</v>
      </c>
      <c r="U581" s="176" t="s">
        <v>8</v>
      </c>
      <c r="V581" s="100">
        <v>3</v>
      </c>
      <c r="W581" s="101">
        <v>2</v>
      </c>
      <c r="X581" s="100">
        <v>2</v>
      </c>
      <c r="Y581" s="101">
        <v>1</v>
      </c>
      <c r="Z581" s="175" t="s">
        <v>8</v>
      </c>
      <c r="AA581" s="176">
        <v>0</v>
      </c>
      <c r="AB581" s="100">
        <v>6</v>
      </c>
      <c r="AC581" s="101">
        <v>2</v>
      </c>
      <c r="AD581" s="100" t="s">
        <v>355</v>
      </c>
      <c r="AE581" s="101">
        <v>3</v>
      </c>
      <c r="AF581" s="100">
        <v>4</v>
      </c>
      <c r="AG581" s="101">
        <v>1</v>
      </c>
      <c r="AH581" s="259">
        <v>4</v>
      </c>
      <c r="AI581" s="101">
        <v>0</v>
      </c>
      <c r="AJ581" s="175" t="s">
        <v>241</v>
      </c>
      <c r="AK581" s="176" t="s">
        <v>9</v>
      </c>
      <c r="AL581" s="184">
        <v>0</v>
      </c>
      <c r="AM581" s="101">
        <v>9</v>
      </c>
    </row>
    <row r="582" spans="1:39" ht="12.75">
      <c r="A582" s="39"/>
      <c r="B582" s="2"/>
      <c r="C582" s="66" t="s">
        <v>148</v>
      </c>
      <c r="D582" s="241" t="s">
        <v>367</v>
      </c>
      <c r="E582" s="176" t="s">
        <v>1025</v>
      </c>
      <c r="F582" s="175" t="s">
        <v>241</v>
      </c>
      <c r="G582" s="176">
        <v>0</v>
      </c>
      <c r="H582" s="175" t="s">
        <v>267</v>
      </c>
      <c r="I582" s="176" t="s">
        <v>574</v>
      </c>
      <c r="J582" s="175" t="s">
        <v>366</v>
      </c>
      <c r="K582" s="176" t="s">
        <v>578</v>
      </c>
      <c r="L582" s="175" t="s">
        <v>306</v>
      </c>
      <c r="M582" s="176">
        <v>29.826</v>
      </c>
      <c r="N582" s="175" t="s">
        <v>241</v>
      </c>
      <c r="O582" s="176">
        <v>0</v>
      </c>
      <c r="P582" s="178" t="s">
        <v>230</v>
      </c>
      <c r="Q582" s="80">
        <v>0</v>
      </c>
      <c r="R582" s="175" t="s">
        <v>267</v>
      </c>
      <c r="S582" s="176" t="s">
        <v>597</v>
      </c>
      <c r="T582" s="175" t="s">
        <v>362</v>
      </c>
      <c r="U582" s="176" t="s">
        <v>602</v>
      </c>
      <c r="V582" s="175" t="s">
        <v>228</v>
      </c>
      <c r="W582" s="176" t="s">
        <v>609</v>
      </c>
      <c r="X582" s="175" t="s">
        <v>230</v>
      </c>
      <c r="Y582" s="176" t="s">
        <v>610</v>
      </c>
      <c r="Z582" s="175" t="s">
        <v>230</v>
      </c>
      <c r="AA582" s="176">
        <v>0</v>
      </c>
      <c r="AB582" s="175" t="s">
        <v>372</v>
      </c>
      <c r="AC582" s="176" t="s">
        <v>948</v>
      </c>
      <c r="AD582" s="175" t="s">
        <v>268</v>
      </c>
      <c r="AE582" s="176" t="s">
        <v>949</v>
      </c>
      <c r="AF582" s="95">
        <v>2</v>
      </c>
      <c r="AG582" s="176" t="s">
        <v>950</v>
      </c>
      <c r="AH582" s="241" t="s">
        <v>370</v>
      </c>
      <c r="AI582" s="176">
        <v>0</v>
      </c>
      <c r="AJ582" s="175" t="s">
        <v>241</v>
      </c>
      <c r="AK582" s="176" t="s">
        <v>622</v>
      </c>
      <c r="AL582" s="184">
        <v>0</v>
      </c>
      <c r="AM582" s="101">
        <v>1.637</v>
      </c>
    </row>
    <row r="583" spans="1:39" ht="12.75">
      <c r="A583" s="38" t="s">
        <v>19</v>
      </c>
      <c r="B583" s="1" t="s">
        <v>168</v>
      </c>
      <c r="C583" s="65" t="s">
        <v>162</v>
      </c>
      <c r="D583" s="241" t="s">
        <v>352</v>
      </c>
      <c r="E583" s="176" t="s">
        <v>18</v>
      </c>
      <c r="F583" s="175" t="s">
        <v>241</v>
      </c>
      <c r="G583" s="176" t="s">
        <v>178</v>
      </c>
      <c r="H583" s="175" t="s">
        <v>241</v>
      </c>
      <c r="I583" s="176">
        <v>26</v>
      </c>
      <c r="J583" s="175" t="s">
        <v>364</v>
      </c>
      <c r="K583" s="176">
        <v>5</v>
      </c>
      <c r="L583" s="175" t="s">
        <v>241</v>
      </c>
      <c r="M583" s="176">
        <v>6</v>
      </c>
      <c r="N583" s="175" t="s">
        <v>8</v>
      </c>
      <c r="O583" s="176">
        <v>3</v>
      </c>
      <c r="P583" s="178" t="s">
        <v>349</v>
      </c>
      <c r="Q583" s="80">
        <v>5</v>
      </c>
      <c r="R583" s="175" t="s">
        <v>350</v>
      </c>
      <c r="S583" s="176">
        <v>4</v>
      </c>
      <c r="T583" s="175" t="s">
        <v>351</v>
      </c>
      <c r="U583" s="176" t="s">
        <v>15</v>
      </c>
      <c r="V583" s="100" t="s">
        <v>351</v>
      </c>
      <c r="W583" s="101">
        <v>4</v>
      </c>
      <c r="X583" s="100" t="s">
        <v>351</v>
      </c>
      <c r="Y583" s="101">
        <v>2</v>
      </c>
      <c r="Z583" s="175" t="s">
        <v>351</v>
      </c>
      <c r="AA583" s="176">
        <v>4</v>
      </c>
      <c r="AB583" s="100" t="s">
        <v>351</v>
      </c>
      <c r="AC583" s="101">
        <v>7</v>
      </c>
      <c r="AD583" s="100">
        <v>0</v>
      </c>
      <c r="AE583" s="101">
        <v>6</v>
      </c>
      <c r="AF583" s="100">
        <v>0</v>
      </c>
      <c r="AG583" s="101">
        <v>6</v>
      </c>
      <c r="AH583" s="259" t="s">
        <v>351</v>
      </c>
      <c r="AI583" s="101">
        <v>6</v>
      </c>
      <c r="AJ583" s="175" t="s">
        <v>241</v>
      </c>
      <c r="AK583" s="176">
        <v>6</v>
      </c>
      <c r="AL583" s="178" t="s">
        <v>8</v>
      </c>
      <c r="AM583" s="176">
        <v>17</v>
      </c>
    </row>
    <row r="584" spans="1:39" ht="12.75">
      <c r="A584" s="39"/>
      <c r="B584" s="2"/>
      <c r="C584" s="66" t="s">
        <v>148</v>
      </c>
      <c r="D584" s="241" t="s">
        <v>392</v>
      </c>
      <c r="E584" s="176" t="s">
        <v>1026</v>
      </c>
      <c r="F584" s="175" t="s">
        <v>241</v>
      </c>
      <c r="G584" s="176" t="s">
        <v>965</v>
      </c>
      <c r="H584" s="175" t="s">
        <v>241</v>
      </c>
      <c r="I584" s="82">
        <v>3.8630000000000004</v>
      </c>
      <c r="J584" s="175" t="s">
        <v>365</v>
      </c>
      <c r="K584" s="176" t="s">
        <v>579</v>
      </c>
      <c r="L584" s="175" t="s">
        <v>241</v>
      </c>
      <c r="M584" s="176">
        <v>8.278</v>
      </c>
      <c r="N584" s="175" t="s">
        <v>380</v>
      </c>
      <c r="O584" s="176">
        <v>0.293</v>
      </c>
      <c r="P584" s="178" t="s">
        <v>301</v>
      </c>
      <c r="Q584" s="82">
        <v>0.859</v>
      </c>
      <c r="R584" s="175" t="s">
        <v>282</v>
      </c>
      <c r="S584" s="176">
        <v>0.399</v>
      </c>
      <c r="T584" s="175" t="s">
        <v>282</v>
      </c>
      <c r="U584" s="176" t="s">
        <v>603</v>
      </c>
      <c r="V584" s="100">
        <v>15</v>
      </c>
      <c r="W584" s="101">
        <v>0.399</v>
      </c>
      <c r="X584" s="175" t="s">
        <v>282</v>
      </c>
      <c r="Y584" s="176">
        <v>1.178</v>
      </c>
      <c r="Z584" s="175" t="s">
        <v>282</v>
      </c>
      <c r="AA584" s="176">
        <v>0.399</v>
      </c>
      <c r="AB584" s="175" t="s">
        <v>282</v>
      </c>
      <c r="AC584" s="176">
        <v>0.9460000000000001</v>
      </c>
      <c r="AD584" s="100">
        <v>0</v>
      </c>
      <c r="AE584" s="101">
        <v>0.899</v>
      </c>
      <c r="AF584" s="100">
        <v>0</v>
      </c>
      <c r="AG584" s="101">
        <v>0.899</v>
      </c>
      <c r="AH584" s="241" t="s">
        <v>282</v>
      </c>
      <c r="AI584" s="176">
        <v>0.899</v>
      </c>
      <c r="AJ584" s="175" t="s">
        <v>241</v>
      </c>
      <c r="AK584" s="176">
        <v>2.1559999999999997</v>
      </c>
      <c r="AL584" s="178" t="s">
        <v>356</v>
      </c>
      <c r="AM584" s="176">
        <v>3.4130000000000003</v>
      </c>
    </row>
    <row r="585" spans="1:39" ht="14.25" customHeight="1">
      <c r="A585" s="38" t="s">
        <v>20</v>
      </c>
      <c r="B585" s="1" t="s">
        <v>169</v>
      </c>
      <c r="C585" s="65" t="s">
        <v>162</v>
      </c>
      <c r="D585" s="241" t="s">
        <v>27</v>
      </c>
      <c r="E585" s="176" t="s">
        <v>241</v>
      </c>
      <c r="F585" s="175" t="s">
        <v>241</v>
      </c>
      <c r="G585" s="176">
        <v>0</v>
      </c>
      <c r="H585" s="175" t="s">
        <v>241</v>
      </c>
      <c r="I585" s="176">
        <v>0</v>
      </c>
      <c r="J585" s="175" t="s">
        <v>8</v>
      </c>
      <c r="K585" s="176">
        <v>2</v>
      </c>
      <c r="L585" s="175" t="s">
        <v>241</v>
      </c>
      <c r="M585" s="176">
        <v>0</v>
      </c>
      <c r="N585" s="175" t="s">
        <v>27</v>
      </c>
      <c r="O585" s="176" t="s">
        <v>27</v>
      </c>
      <c r="P585" s="178" t="s">
        <v>27</v>
      </c>
      <c r="Q585" s="80">
        <v>6</v>
      </c>
      <c r="R585" s="175" t="s">
        <v>241</v>
      </c>
      <c r="S585" s="176">
        <v>0</v>
      </c>
      <c r="T585" s="175" t="s">
        <v>9</v>
      </c>
      <c r="U585" s="176" t="s">
        <v>9</v>
      </c>
      <c r="V585" s="100">
        <v>1</v>
      </c>
      <c r="W585" s="101">
        <v>0</v>
      </c>
      <c r="X585" s="100">
        <v>2</v>
      </c>
      <c r="Y585" s="101">
        <v>2</v>
      </c>
      <c r="Z585" s="175" t="s">
        <v>241</v>
      </c>
      <c r="AA585" s="176">
        <v>0</v>
      </c>
      <c r="AB585" s="100">
        <v>3</v>
      </c>
      <c r="AC585" s="101">
        <v>3</v>
      </c>
      <c r="AD585" s="100" t="s">
        <v>328</v>
      </c>
      <c r="AE585" s="101">
        <v>0</v>
      </c>
      <c r="AF585" s="100">
        <v>0</v>
      </c>
      <c r="AG585" s="101">
        <v>0</v>
      </c>
      <c r="AH585" s="259">
        <v>0</v>
      </c>
      <c r="AI585" s="101">
        <v>0</v>
      </c>
      <c r="AJ585" s="175" t="s">
        <v>396</v>
      </c>
      <c r="AK585" s="176" t="s">
        <v>241</v>
      </c>
      <c r="AL585" s="185" t="s">
        <v>400</v>
      </c>
      <c r="AM585" s="101">
        <v>626.2</v>
      </c>
    </row>
    <row r="586" spans="1:39" ht="12.75">
      <c r="A586" s="39"/>
      <c r="B586" s="2"/>
      <c r="C586" s="66" t="s">
        <v>148</v>
      </c>
      <c r="D586" s="241" t="s">
        <v>391</v>
      </c>
      <c r="E586" s="176" t="s">
        <v>241</v>
      </c>
      <c r="F586" s="175" t="s">
        <v>241</v>
      </c>
      <c r="G586" s="176">
        <v>0</v>
      </c>
      <c r="H586" s="175" t="s">
        <v>241</v>
      </c>
      <c r="I586" s="176">
        <v>0</v>
      </c>
      <c r="J586" s="175" t="s">
        <v>379</v>
      </c>
      <c r="K586" s="176">
        <v>425.779</v>
      </c>
      <c r="L586" s="175" t="s">
        <v>241</v>
      </c>
      <c r="M586" s="176">
        <v>0</v>
      </c>
      <c r="N586" s="175" t="s">
        <v>381</v>
      </c>
      <c r="O586" s="176" t="s">
        <v>590</v>
      </c>
      <c r="P586" s="178" t="s">
        <v>381</v>
      </c>
      <c r="Q586" s="80">
        <v>1.084</v>
      </c>
      <c r="R586" s="175" t="s">
        <v>241</v>
      </c>
      <c r="S586" s="176">
        <v>0</v>
      </c>
      <c r="T586" s="175" t="s">
        <v>240</v>
      </c>
      <c r="U586" s="176" t="s">
        <v>521</v>
      </c>
      <c r="V586" s="175" t="s">
        <v>385</v>
      </c>
      <c r="W586" s="176" t="s">
        <v>241</v>
      </c>
      <c r="X586" s="175" t="s">
        <v>384</v>
      </c>
      <c r="Y586" s="176" t="s">
        <v>961</v>
      </c>
      <c r="Z586" s="175" t="s">
        <v>241</v>
      </c>
      <c r="AA586" s="176">
        <v>0</v>
      </c>
      <c r="AB586" s="175" t="s">
        <v>371</v>
      </c>
      <c r="AC586" s="176">
        <v>218.38600000000002</v>
      </c>
      <c r="AD586" s="100">
        <v>4.881</v>
      </c>
      <c r="AE586" s="101">
        <v>0</v>
      </c>
      <c r="AF586" s="100">
        <v>0</v>
      </c>
      <c r="AG586" s="101">
        <v>0</v>
      </c>
      <c r="AH586" s="259">
        <v>0</v>
      </c>
      <c r="AI586" s="101">
        <v>0</v>
      </c>
      <c r="AJ586" s="175" t="s">
        <v>397</v>
      </c>
      <c r="AK586" s="176" t="s">
        <v>241</v>
      </c>
      <c r="AL586" s="184">
        <v>93.564</v>
      </c>
      <c r="AM586" s="82">
        <v>124.77</v>
      </c>
    </row>
    <row r="587" spans="1:39" ht="12.75">
      <c r="A587" s="38" t="s">
        <v>21</v>
      </c>
      <c r="B587" s="1" t="s">
        <v>170</v>
      </c>
      <c r="C587" s="65" t="s">
        <v>208</v>
      </c>
      <c r="D587" s="241" t="s">
        <v>27</v>
      </c>
      <c r="E587" s="176" t="s">
        <v>241</v>
      </c>
      <c r="F587" s="175" t="s">
        <v>241</v>
      </c>
      <c r="G587" s="176">
        <v>0</v>
      </c>
      <c r="H587" s="175" t="s">
        <v>241</v>
      </c>
      <c r="I587" s="176">
        <v>0</v>
      </c>
      <c r="J587" s="175" t="s">
        <v>241</v>
      </c>
      <c r="K587" s="176">
        <v>0</v>
      </c>
      <c r="L587" s="175" t="s">
        <v>241</v>
      </c>
      <c r="M587" s="176">
        <v>0</v>
      </c>
      <c r="N587" s="175" t="s">
        <v>241</v>
      </c>
      <c r="O587" s="176" t="s">
        <v>592</v>
      </c>
      <c r="P587" s="178" t="s">
        <v>241</v>
      </c>
      <c r="Q587" s="80">
        <v>0</v>
      </c>
      <c r="R587" s="175" t="s">
        <v>241</v>
      </c>
      <c r="S587" s="176">
        <v>0</v>
      </c>
      <c r="T587" s="175" t="s">
        <v>241</v>
      </c>
      <c r="U587" s="176" t="s">
        <v>604</v>
      </c>
      <c r="V587" s="100">
        <v>0</v>
      </c>
      <c r="W587" s="101">
        <v>9</v>
      </c>
      <c r="X587" s="100">
        <v>0</v>
      </c>
      <c r="Y587" s="101">
        <v>0</v>
      </c>
      <c r="Z587" s="175" t="s">
        <v>241</v>
      </c>
      <c r="AA587" s="176">
        <v>0</v>
      </c>
      <c r="AB587" s="100">
        <v>0</v>
      </c>
      <c r="AC587" s="101">
        <v>1</v>
      </c>
      <c r="AD587" s="100">
        <v>0</v>
      </c>
      <c r="AE587" s="101">
        <v>2</v>
      </c>
      <c r="AF587" s="100">
        <v>0</v>
      </c>
      <c r="AG587" s="101">
        <v>0</v>
      </c>
      <c r="AH587" s="259">
        <v>0</v>
      </c>
      <c r="AI587" s="101">
        <v>0</v>
      </c>
      <c r="AJ587" s="175" t="s">
        <v>241</v>
      </c>
      <c r="AK587" s="176" t="s">
        <v>623</v>
      </c>
      <c r="AL587" s="184">
        <v>0</v>
      </c>
      <c r="AM587" s="101">
        <v>1</v>
      </c>
    </row>
    <row r="588" spans="1:39" ht="12.75">
      <c r="A588" s="39"/>
      <c r="B588" s="2" t="s">
        <v>589</v>
      </c>
      <c r="C588" s="66" t="s">
        <v>148</v>
      </c>
      <c r="D588" s="241" t="s">
        <v>258</v>
      </c>
      <c r="E588" s="176" t="s">
        <v>241</v>
      </c>
      <c r="F588" s="175" t="s">
        <v>241</v>
      </c>
      <c r="G588" s="176">
        <v>0</v>
      </c>
      <c r="H588" s="175" t="s">
        <v>241</v>
      </c>
      <c r="I588" s="176">
        <v>0</v>
      </c>
      <c r="J588" s="175" t="s">
        <v>241</v>
      </c>
      <c r="K588" s="176">
        <v>0</v>
      </c>
      <c r="L588" s="175" t="s">
        <v>241</v>
      </c>
      <c r="M588" s="176">
        <v>0</v>
      </c>
      <c r="N588" s="175" t="s">
        <v>241</v>
      </c>
      <c r="O588" s="176" t="s">
        <v>591</v>
      </c>
      <c r="P588" s="178" t="s">
        <v>241</v>
      </c>
      <c r="Q588" s="80">
        <v>0</v>
      </c>
      <c r="R588" s="175" t="s">
        <v>241</v>
      </c>
      <c r="S588" s="176">
        <v>0</v>
      </c>
      <c r="T588" s="175" t="s">
        <v>241</v>
      </c>
      <c r="U588" s="176" t="s">
        <v>605</v>
      </c>
      <c r="V588" s="100">
        <v>0</v>
      </c>
      <c r="W588" s="101">
        <v>3.802</v>
      </c>
      <c r="X588" s="100">
        <v>0</v>
      </c>
      <c r="Y588" s="101">
        <v>0</v>
      </c>
      <c r="Z588" s="175" t="s">
        <v>241</v>
      </c>
      <c r="AA588" s="176">
        <v>0</v>
      </c>
      <c r="AB588" s="100">
        <v>0</v>
      </c>
      <c r="AC588" s="101">
        <v>20.499</v>
      </c>
      <c r="AD588" s="100">
        <v>0</v>
      </c>
      <c r="AE588" s="101">
        <v>12.022</v>
      </c>
      <c r="AF588" s="100">
        <v>0</v>
      </c>
      <c r="AG588" s="101">
        <v>0</v>
      </c>
      <c r="AH588" s="259">
        <v>0</v>
      </c>
      <c r="AI588" s="101">
        <v>0</v>
      </c>
      <c r="AJ588" s="175" t="s">
        <v>241</v>
      </c>
      <c r="AK588" s="176" t="s">
        <v>624</v>
      </c>
      <c r="AL588" s="184">
        <v>0</v>
      </c>
      <c r="AM588" s="82">
        <v>30.11</v>
      </c>
    </row>
    <row r="589" spans="1:39" ht="12.75">
      <c r="A589" s="38" t="s">
        <v>22</v>
      </c>
      <c r="B589" s="1" t="s">
        <v>172</v>
      </c>
      <c r="C589" s="65" t="s">
        <v>147</v>
      </c>
      <c r="D589" s="241" t="s">
        <v>241</v>
      </c>
      <c r="E589" s="176" t="s">
        <v>241</v>
      </c>
      <c r="F589" s="175" t="s">
        <v>241</v>
      </c>
      <c r="G589" s="176">
        <v>0</v>
      </c>
      <c r="H589" s="175" t="s">
        <v>241</v>
      </c>
      <c r="I589" s="176">
        <v>0</v>
      </c>
      <c r="J589" s="175" t="s">
        <v>241</v>
      </c>
      <c r="K589" s="176">
        <v>0</v>
      </c>
      <c r="L589" s="175" t="s">
        <v>241</v>
      </c>
      <c r="M589" s="176">
        <v>0</v>
      </c>
      <c r="N589" s="175" t="s">
        <v>241</v>
      </c>
      <c r="O589" s="176">
        <v>0</v>
      </c>
      <c r="P589" s="178" t="s">
        <v>241</v>
      </c>
      <c r="Q589" s="80">
        <v>0</v>
      </c>
      <c r="R589" s="175" t="s">
        <v>241</v>
      </c>
      <c r="S589" s="176">
        <v>0</v>
      </c>
      <c r="T589" s="100">
        <v>0</v>
      </c>
      <c r="U589" s="101">
        <v>0</v>
      </c>
      <c r="V589" s="100">
        <v>0</v>
      </c>
      <c r="W589" s="101">
        <v>0</v>
      </c>
      <c r="X589" s="100">
        <v>0</v>
      </c>
      <c r="Y589" s="101">
        <v>0</v>
      </c>
      <c r="Z589" s="175" t="s">
        <v>241</v>
      </c>
      <c r="AA589" s="176">
        <v>0</v>
      </c>
      <c r="AB589" s="100">
        <v>0</v>
      </c>
      <c r="AC589" s="101">
        <v>0</v>
      </c>
      <c r="AD589" s="100">
        <v>0</v>
      </c>
      <c r="AE589" s="101">
        <v>0</v>
      </c>
      <c r="AF589" s="100">
        <v>0</v>
      </c>
      <c r="AG589" s="101">
        <v>0</v>
      </c>
      <c r="AH589" s="259">
        <v>0</v>
      </c>
      <c r="AI589" s="101">
        <v>0</v>
      </c>
      <c r="AJ589" s="175" t="s">
        <v>241</v>
      </c>
      <c r="AK589" s="176">
        <v>0</v>
      </c>
      <c r="AL589" s="184">
        <v>0</v>
      </c>
      <c r="AM589" s="101">
        <v>0</v>
      </c>
    </row>
    <row r="590" spans="1:39" ht="12.75">
      <c r="A590" s="39"/>
      <c r="B590" s="2"/>
      <c r="C590" s="66" t="s">
        <v>148</v>
      </c>
      <c r="D590" s="241" t="s">
        <v>241</v>
      </c>
      <c r="E590" s="176" t="s">
        <v>241</v>
      </c>
      <c r="F590" s="175" t="s">
        <v>241</v>
      </c>
      <c r="G590" s="176">
        <v>0</v>
      </c>
      <c r="H590" s="175" t="s">
        <v>241</v>
      </c>
      <c r="I590" s="176">
        <v>0</v>
      </c>
      <c r="J590" s="175" t="s">
        <v>241</v>
      </c>
      <c r="K590" s="176">
        <v>0</v>
      </c>
      <c r="L590" s="175" t="s">
        <v>241</v>
      </c>
      <c r="M590" s="176">
        <v>0</v>
      </c>
      <c r="N590" s="175" t="s">
        <v>241</v>
      </c>
      <c r="O590" s="176">
        <v>0</v>
      </c>
      <c r="P590" s="178" t="s">
        <v>241</v>
      </c>
      <c r="Q590" s="80">
        <v>0</v>
      </c>
      <c r="R590" s="175" t="s">
        <v>241</v>
      </c>
      <c r="S590" s="176">
        <v>0</v>
      </c>
      <c r="T590" s="100">
        <v>0</v>
      </c>
      <c r="U590" s="101">
        <v>0</v>
      </c>
      <c r="V590" s="100">
        <v>0</v>
      </c>
      <c r="W590" s="101">
        <v>0</v>
      </c>
      <c r="X590" s="100">
        <v>0</v>
      </c>
      <c r="Y590" s="101">
        <v>0</v>
      </c>
      <c r="Z590" s="175" t="s">
        <v>241</v>
      </c>
      <c r="AA590" s="176">
        <v>0</v>
      </c>
      <c r="AB590" s="100">
        <v>0</v>
      </c>
      <c r="AC590" s="101">
        <v>0</v>
      </c>
      <c r="AD590" s="100">
        <v>0</v>
      </c>
      <c r="AE590" s="101">
        <v>0</v>
      </c>
      <c r="AF590" s="100">
        <v>0</v>
      </c>
      <c r="AG590" s="101">
        <v>0</v>
      </c>
      <c r="AH590" s="259">
        <v>0</v>
      </c>
      <c r="AI590" s="101">
        <v>0</v>
      </c>
      <c r="AJ590" s="175" t="s">
        <v>241</v>
      </c>
      <c r="AK590" s="176">
        <v>0</v>
      </c>
      <c r="AL590" s="184">
        <v>0</v>
      </c>
      <c r="AM590" s="101">
        <v>0</v>
      </c>
    </row>
    <row r="591" spans="1:39" ht="12.75">
      <c r="A591" s="38" t="s">
        <v>23</v>
      </c>
      <c r="B591" s="1" t="s">
        <v>531</v>
      </c>
      <c r="C591" s="65" t="s">
        <v>5</v>
      </c>
      <c r="D591" s="241" t="s">
        <v>241</v>
      </c>
      <c r="E591" s="176" t="s">
        <v>14</v>
      </c>
      <c r="F591" s="175" t="s">
        <v>241</v>
      </c>
      <c r="G591" s="176">
        <v>0</v>
      </c>
      <c r="H591" s="175" t="s">
        <v>241</v>
      </c>
      <c r="I591" s="176" t="s">
        <v>27</v>
      </c>
      <c r="J591" s="175" t="s">
        <v>241</v>
      </c>
      <c r="K591" s="176">
        <v>0</v>
      </c>
      <c r="L591" s="175" t="s">
        <v>241</v>
      </c>
      <c r="M591" s="176">
        <v>0</v>
      </c>
      <c r="N591" s="175" t="s">
        <v>241</v>
      </c>
      <c r="O591" s="176">
        <v>15</v>
      </c>
      <c r="P591" s="178" t="s">
        <v>241</v>
      </c>
      <c r="Q591" s="98">
        <v>18</v>
      </c>
      <c r="R591" s="175" t="s">
        <v>241</v>
      </c>
      <c r="S591" s="176">
        <v>0</v>
      </c>
      <c r="T591" s="100">
        <v>0</v>
      </c>
      <c r="U591" s="101">
        <v>0</v>
      </c>
      <c r="V591" s="100">
        <v>0</v>
      </c>
      <c r="W591" s="101">
        <v>0</v>
      </c>
      <c r="X591" s="100">
        <v>0</v>
      </c>
      <c r="Y591" s="101">
        <v>0</v>
      </c>
      <c r="Z591" s="175" t="s">
        <v>241</v>
      </c>
      <c r="AA591" s="176">
        <v>0</v>
      </c>
      <c r="AB591" s="100">
        <v>0</v>
      </c>
      <c r="AC591" s="101">
        <v>11</v>
      </c>
      <c r="AD591" s="100">
        <v>0</v>
      </c>
      <c r="AE591" s="101">
        <v>5</v>
      </c>
      <c r="AF591" s="100">
        <v>0</v>
      </c>
      <c r="AG591" s="101">
        <v>5</v>
      </c>
      <c r="AH591" s="259">
        <v>0</v>
      </c>
      <c r="AI591" s="101">
        <v>16</v>
      </c>
      <c r="AJ591" s="175" t="s">
        <v>241</v>
      </c>
      <c r="AK591" s="176" t="s">
        <v>18</v>
      </c>
      <c r="AL591" s="184">
        <v>0</v>
      </c>
      <c r="AM591" s="101">
        <v>8</v>
      </c>
    </row>
    <row r="592" spans="1:39" ht="12.75">
      <c r="A592" s="39"/>
      <c r="B592" s="2" t="s">
        <v>532</v>
      </c>
      <c r="C592" s="66" t="s">
        <v>148</v>
      </c>
      <c r="D592" s="241" t="s">
        <v>241</v>
      </c>
      <c r="E592" s="176" t="s">
        <v>1027</v>
      </c>
      <c r="F592" s="175" t="s">
        <v>241</v>
      </c>
      <c r="G592" s="176">
        <v>0</v>
      </c>
      <c r="H592" s="175" t="s">
        <v>241</v>
      </c>
      <c r="I592" s="176" t="s">
        <v>966</v>
      </c>
      <c r="J592" s="175" t="s">
        <v>241</v>
      </c>
      <c r="K592" s="176">
        <v>0</v>
      </c>
      <c r="L592" s="175" t="s">
        <v>241</v>
      </c>
      <c r="M592" s="176">
        <v>0</v>
      </c>
      <c r="N592" s="175" t="s">
        <v>241</v>
      </c>
      <c r="O592" s="176">
        <v>3.991</v>
      </c>
      <c r="P592" s="178" t="s">
        <v>241</v>
      </c>
      <c r="Q592" s="82">
        <v>4.781</v>
      </c>
      <c r="R592" s="175" t="s">
        <v>241</v>
      </c>
      <c r="S592" s="176">
        <v>0</v>
      </c>
      <c r="T592" s="100">
        <v>0</v>
      </c>
      <c r="U592" s="101">
        <v>0</v>
      </c>
      <c r="V592" s="100">
        <v>0</v>
      </c>
      <c r="W592" s="101">
        <v>0</v>
      </c>
      <c r="X592" s="100">
        <v>0</v>
      </c>
      <c r="Y592" s="101">
        <v>0</v>
      </c>
      <c r="Z592" s="175" t="s">
        <v>241</v>
      </c>
      <c r="AA592" s="176">
        <v>0</v>
      </c>
      <c r="AB592" s="100">
        <v>0</v>
      </c>
      <c r="AC592" s="101">
        <v>2.922</v>
      </c>
      <c r="AD592" s="100">
        <v>0</v>
      </c>
      <c r="AE592" s="101">
        <v>1.348</v>
      </c>
      <c r="AF592" s="100">
        <v>0</v>
      </c>
      <c r="AG592" s="101">
        <v>1.348</v>
      </c>
      <c r="AH592" s="259">
        <v>0</v>
      </c>
      <c r="AI592" s="101">
        <v>4.159</v>
      </c>
      <c r="AJ592" s="175" t="s">
        <v>241</v>
      </c>
      <c r="AK592" s="176" t="s">
        <v>625</v>
      </c>
      <c r="AL592" s="184">
        <v>0</v>
      </c>
      <c r="AM592" s="101">
        <v>6.502</v>
      </c>
    </row>
    <row r="593" spans="1:39" ht="12.75">
      <c r="A593" s="38" t="s">
        <v>24</v>
      </c>
      <c r="B593" s="1" t="s">
        <v>202</v>
      </c>
      <c r="C593" s="65" t="s">
        <v>162</v>
      </c>
      <c r="D593" s="241" t="s">
        <v>241</v>
      </c>
      <c r="E593" s="176" t="s">
        <v>241</v>
      </c>
      <c r="F593" s="175" t="s">
        <v>27</v>
      </c>
      <c r="G593" s="176">
        <v>0</v>
      </c>
      <c r="H593" s="175" t="s">
        <v>241</v>
      </c>
      <c r="I593" s="176">
        <v>0</v>
      </c>
      <c r="J593" s="175" t="s">
        <v>9</v>
      </c>
      <c r="K593" s="176" t="s">
        <v>8</v>
      </c>
      <c r="L593" s="175" t="s">
        <v>241</v>
      </c>
      <c r="M593" s="176">
        <v>0</v>
      </c>
      <c r="N593" s="175" t="s">
        <v>241</v>
      </c>
      <c r="O593" s="176">
        <v>0</v>
      </c>
      <c r="P593" s="178" t="s">
        <v>241</v>
      </c>
      <c r="Q593" s="80">
        <v>0</v>
      </c>
      <c r="R593" s="175" t="s">
        <v>241</v>
      </c>
      <c r="S593" s="176">
        <v>0</v>
      </c>
      <c r="T593" s="175" t="s">
        <v>241</v>
      </c>
      <c r="U593" s="176">
        <v>0</v>
      </c>
      <c r="V593" s="100">
        <v>0</v>
      </c>
      <c r="W593" s="101">
        <v>0</v>
      </c>
      <c r="X593" s="100">
        <v>0</v>
      </c>
      <c r="Y593" s="101">
        <v>0</v>
      </c>
      <c r="Z593" s="175" t="s">
        <v>241</v>
      </c>
      <c r="AA593" s="176">
        <v>0</v>
      </c>
      <c r="AB593" s="100">
        <v>0</v>
      </c>
      <c r="AC593" s="101">
        <v>0</v>
      </c>
      <c r="AD593" s="100">
        <v>0</v>
      </c>
      <c r="AE593" s="101">
        <v>0</v>
      </c>
      <c r="AF593" s="100">
        <v>0</v>
      </c>
      <c r="AG593" s="101">
        <v>0</v>
      </c>
      <c r="AH593" s="259">
        <v>0</v>
      </c>
      <c r="AI593" s="101">
        <v>0</v>
      </c>
      <c r="AJ593" s="175" t="s">
        <v>241</v>
      </c>
      <c r="AK593" s="176">
        <v>0</v>
      </c>
      <c r="AL593" s="184">
        <v>0</v>
      </c>
      <c r="AM593" s="101">
        <v>0</v>
      </c>
    </row>
    <row r="594" spans="1:39" ht="12.75">
      <c r="A594" s="39"/>
      <c r="B594" s="2" t="s">
        <v>175</v>
      </c>
      <c r="C594" s="66" t="s">
        <v>148</v>
      </c>
      <c r="D594" s="241" t="s">
        <v>241</v>
      </c>
      <c r="E594" s="176" t="s">
        <v>241</v>
      </c>
      <c r="F594" s="175" t="s">
        <v>306</v>
      </c>
      <c r="G594" s="176">
        <v>0</v>
      </c>
      <c r="H594" s="175" t="s">
        <v>241</v>
      </c>
      <c r="I594" s="176">
        <v>0</v>
      </c>
      <c r="J594" s="175" t="s">
        <v>273</v>
      </c>
      <c r="K594" s="176" t="s">
        <v>968</v>
      </c>
      <c r="L594" s="175" t="s">
        <v>241</v>
      </c>
      <c r="M594" s="176">
        <v>0</v>
      </c>
      <c r="N594" s="175" t="s">
        <v>241</v>
      </c>
      <c r="O594" s="176">
        <v>0</v>
      </c>
      <c r="P594" s="178" t="s">
        <v>241</v>
      </c>
      <c r="Q594" s="80">
        <v>0</v>
      </c>
      <c r="R594" s="175" t="s">
        <v>241</v>
      </c>
      <c r="S594" s="176">
        <v>0</v>
      </c>
      <c r="T594" s="175" t="s">
        <v>241</v>
      </c>
      <c r="U594" s="176">
        <v>0</v>
      </c>
      <c r="V594" s="100">
        <v>0</v>
      </c>
      <c r="W594" s="101">
        <v>0</v>
      </c>
      <c r="X594" s="100">
        <v>0</v>
      </c>
      <c r="Y594" s="101">
        <v>0</v>
      </c>
      <c r="Z594" s="175" t="s">
        <v>241</v>
      </c>
      <c r="AA594" s="176">
        <v>0</v>
      </c>
      <c r="AB594" s="100">
        <v>0</v>
      </c>
      <c r="AC594" s="101">
        <v>0</v>
      </c>
      <c r="AD594" s="100">
        <v>0</v>
      </c>
      <c r="AE594" s="101">
        <v>0</v>
      </c>
      <c r="AF594" s="100">
        <v>0</v>
      </c>
      <c r="AG594" s="101">
        <v>0</v>
      </c>
      <c r="AH594" s="259">
        <v>0</v>
      </c>
      <c r="AI594" s="101">
        <v>0</v>
      </c>
      <c r="AJ594" s="175" t="s">
        <v>241</v>
      </c>
      <c r="AK594" s="176">
        <v>0</v>
      </c>
      <c r="AL594" s="184">
        <v>0</v>
      </c>
      <c r="AM594" s="101">
        <v>0</v>
      </c>
    </row>
    <row r="595" spans="1:39" ht="12.75">
      <c r="A595" s="38" t="s">
        <v>33</v>
      </c>
      <c r="B595" s="1" t="s">
        <v>176</v>
      </c>
      <c r="C595" s="65" t="s">
        <v>177</v>
      </c>
      <c r="D595" s="241" t="s">
        <v>387</v>
      </c>
      <c r="E595" s="176" t="s">
        <v>241</v>
      </c>
      <c r="F595" s="175" t="s">
        <v>241</v>
      </c>
      <c r="G595" s="176">
        <v>0</v>
      </c>
      <c r="H595" s="175" t="s">
        <v>241</v>
      </c>
      <c r="I595" s="176">
        <v>0</v>
      </c>
      <c r="J595" s="175" t="s">
        <v>241</v>
      </c>
      <c r="K595" s="176">
        <v>0</v>
      </c>
      <c r="L595" s="175" t="s">
        <v>241</v>
      </c>
      <c r="M595" s="176">
        <v>0</v>
      </c>
      <c r="N595" s="175" t="s">
        <v>241</v>
      </c>
      <c r="O595" s="176">
        <v>0</v>
      </c>
      <c r="P595" s="178" t="s">
        <v>241</v>
      </c>
      <c r="Q595" s="80">
        <v>0</v>
      </c>
      <c r="R595" s="175" t="s">
        <v>241</v>
      </c>
      <c r="S595" s="176">
        <v>0</v>
      </c>
      <c r="T595" s="175" t="s">
        <v>241</v>
      </c>
      <c r="U595" s="176">
        <v>0</v>
      </c>
      <c r="V595" s="100">
        <v>0</v>
      </c>
      <c r="W595" s="101">
        <v>0</v>
      </c>
      <c r="X595" s="100">
        <v>0</v>
      </c>
      <c r="Y595" s="101">
        <v>0</v>
      </c>
      <c r="Z595" s="175" t="s">
        <v>220</v>
      </c>
      <c r="AA595" s="176">
        <v>33</v>
      </c>
      <c r="AB595" s="100">
        <v>0</v>
      </c>
      <c r="AC595" s="101">
        <v>0</v>
      </c>
      <c r="AD595" s="100">
        <v>0</v>
      </c>
      <c r="AE595" s="101">
        <v>0</v>
      </c>
      <c r="AF595" s="100">
        <v>0</v>
      </c>
      <c r="AG595" s="101">
        <v>0</v>
      </c>
      <c r="AH595" s="259">
        <v>0</v>
      </c>
      <c r="AI595" s="101">
        <v>0</v>
      </c>
      <c r="AJ595" s="175" t="s">
        <v>241</v>
      </c>
      <c r="AK595" s="176">
        <v>0</v>
      </c>
      <c r="AL595" s="184">
        <v>0</v>
      </c>
      <c r="AM595" s="101">
        <v>0</v>
      </c>
    </row>
    <row r="596" spans="1:39" ht="12.75">
      <c r="A596" s="39"/>
      <c r="B596" s="2"/>
      <c r="C596" s="66" t="s">
        <v>148</v>
      </c>
      <c r="D596" s="241" t="s">
        <v>388</v>
      </c>
      <c r="E596" s="176" t="s">
        <v>241</v>
      </c>
      <c r="F596" s="175" t="s">
        <v>241</v>
      </c>
      <c r="G596" s="176">
        <v>0</v>
      </c>
      <c r="H596" s="175" t="s">
        <v>241</v>
      </c>
      <c r="I596" s="176">
        <v>0</v>
      </c>
      <c r="J596" s="175" t="s">
        <v>241</v>
      </c>
      <c r="K596" s="176">
        <v>0</v>
      </c>
      <c r="L596" s="175" t="s">
        <v>241</v>
      </c>
      <c r="M596" s="176">
        <v>0</v>
      </c>
      <c r="N596" s="175" t="s">
        <v>241</v>
      </c>
      <c r="O596" s="176">
        <v>0</v>
      </c>
      <c r="P596" s="178" t="s">
        <v>241</v>
      </c>
      <c r="Q596" s="80">
        <v>0</v>
      </c>
      <c r="R596" s="175" t="s">
        <v>241</v>
      </c>
      <c r="S596" s="176">
        <v>0</v>
      </c>
      <c r="T596" s="175" t="s">
        <v>241</v>
      </c>
      <c r="U596" s="176">
        <v>0</v>
      </c>
      <c r="V596" s="100">
        <v>0</v>
      </c>
      <c r="W596" s="101">
        <v>0</v>
      </c>
      <c r="X596" s="100">
        <v>0</v>
      </c>
      <c r="Y596" s="101">
        <v>0</v>
      </c>
      <c r="Z596" s="175" t="s">
        <v>221</v>
      </c>
      <c r="AA596" s="176">
        <v>22.647</v>
      </c>
      <c r="AB596" s="100">
        <v>0</v>
      </c>
      <c r="AC596" s="101">
        <v>0</v>
      </c>
      <c r="AD596" s="100">
        <v>0</v>
      </c>
      <c r="AE596" s="101">
        <v>0</v>
      </c>
      <c r="AF596" s="100">
        <v>0</v>
      </c>
      <c r="AG596" s="101">
        <v>0</v>
      </c>
      <c r="AH596" s="259">
        <v>0</v>
      </c>
      <c r="AI596" s="101">
        <v>0</v>
      </c>
      <c r="AJ596" s="175" t="s">
        <v>241</v>
      </c>
      <c r="AK596" s="176">
        <v>0</v>
      </c>
      <c r="AL596" s="184">
        <v>0</v>
      </c>
      <c r="AM596" s="101">
        <v>0</v>
      </c>
    </row>
    <row r="597" spans="1:39" ht="12.75">
      <c r="A597" s="38" t="s">
        <v>178</v>
      </c>
      <c r="B597" s="1" t="s">
        <v>179</v>
      </c>
      <c r="C597" s="65" t="s">
        <v>177</v>
      </c>
      <c r="D597" s="241" t="s">
        <v>387</v>
      </c>
      <c r="E597" s="80">
        <v>2</v>
      </c>
      <c r="F597" s="175" t="s">
        <v>241</v>
      </c>
      <c r="G597" s="176">
        <v>0</v>
      </c>
      <c r="H597" s="175" t="s">
        <v>241</v>
      </c>
      <c r="I597" s="176">
        <v>0</v>
      </c>
      <c r="J597" s="175" t="s">
        <v>241</v>
      </c>
      <c r="K597" s="176">
        <v>2.5</v>
      </c>
      <c r="L597" s="175" t="s">
        <v>33</v>
      </c>
      <c r="M597" s="176">
        <v>0</v>
      </c>
      <c r="N597" s="175" t="s">
        <v>241</v>
      </c>
      <c r="O597" s="176">
        <v>0</v>
      </c>
      <c r="P597" s="178" t="s">
        <v>241</v>
      </c>
      <c r="Q597" s="80">
        <v>0</v>
      </c>
      <c r="R597" s="175" t="s">
        <v>241</v>
      </c>
      <c r="S597" s="176">
        <v>0</v>
      </c>
      <c r="T597" s="175" t="s">
        <v>241</v>
      </c>
      <c r="U597" s="176">
        <v>0.1</v>
      </c>
      <c r="V597" s="100">
        <v>0</v>
      </c>
      <c r="W597" s="101">
        <v>40</v>
      </c>
      <c r="X597" s="100">
        <v>0</v>
      </c>
      <c r="Y597" s="101">
        <v>0</v>
      </c>
      <c r="Z597" s="175" t="s">
        <v>241</v>
      </c>
      <c r="AA597" s="176">
        <v>0</v>
      </c>
      <c r="AB597" s="100">
        <v>0</v>
      </c>
      <c r="AC597" s="101">
        <v>2</v>
      </c>
      <c r="AD597" s="100">
        <v>0</v>
      </c>
      <c r="AE597" s="101">
        <v>0</v>
      </c>
      <c r="AF597" s="100">
        <v>0</v>
      </c>
      <c r="AG597" s="101">
        <v>3</v>
      </c>
      <c r="AH597" s="259">
        <v>0</v>
      </c>
      <c r="AI597" s="101">
        <v>0.1</v>
      </c>
      <c r="AJ597" s="175" t="s">
        <v>241</v>
      </c>
      <c r="AK597" s="176">
        <v>0</v>
      </c>
      <c r="AL597" s="184">
        <v>0</v>
      </c>
      <c r="AM597" s="101">
        <v>0</v>
      </c>
    </row>
    <row r="598" spans="1:39" ht="12.75">
      <c r="A598" s="39"/>
      <c r="B598" s="2"/>
      <c r="C598" s="66" t="s">
        <v>148</v>
      </c>
      <c r="D598" s="241" t="s">
        <v>388</v>
      </c>
      <c r="E598" s="176" t="s">
        <v>559</v>
      </c>
      <c r="F598" s="175" t="s">
        <v>241</v>
      </c>
      <c r="G598" s="176">
        <v>0</v>
      </c>
      <c r="H598" s="175" t="s">
        <v>241</v>
      </c>
      <c r="I598" s="176">
        <v>0</v>
      </c>
      <c r="J598" s="175" t="s">
        <v>241</v>
      </c>
      <c r="K598" s="176" t="s">
        <v>580</v>
      </c>
      <c r="L598" s="175" t="s">
        <v>233</v>
      </c>
      <c r="M598" s="176">
        <v>4.281</v>
      </c>
      <c r="N598" s="175" t="s">
        <v>241</v>
      </c>
      <c r="O598" s="176">
        <v>0</v>
      </c>
      <c r="P598" s="178" t="s">
        <v>241</v>
      </c>
      <c r="Q598" s="80">
        <v>0</v>
      </c>
      <c r="R598" s="175" t="s">
        <v>241</v>
      </c>
      <c r="S598" s="176">
        <v>0</v>
      </c>
      <c r="T598" s="175" t="s">
        <v>241</v>
      </c>
      <c r="U598" s="176">
        <v>8.635</v>
      </c>
      <c r="V598" s="100">
        <v>0</v>
      </c>
      <c r="W598" s="101">
        <v>36.457</v>
      </c>
      <c r="X598" s="100">
        <v>0</v>
      </c>
      <c r="Y598" s="101">
        <v>0</v>
      </c>
      <c r="Z598" s="175" t="s">
        <v>241</v>
      </c>
      <c r="AA598" s="176">
        <v>0</v>
      </c>
      <c r="AB598" s="100">
        <v>0</v>
      </c>
      <c r="AC598" s="101">
        <v>1.302</v>
      </c>
      <c r="AD598" s="100">
        <v>0</v>
      </c>
      <c r="AE598" s="101">
        <v>0</v>
      </c>
      <c r="AF598" s="100">
        <v>0</v>
      </c>
      <c r="AG598" s="101">
        <v>1.315</v>
      </c>
      <c r="AH598" s="259">
        <v>0</v>
      </c>
      <c r="AI598" s="101">
        <v>8.635</v>
      </c>
      <c r="AJ598" s="175" t="s">
        <v>241</v>
      </c>
      <c r="AK598" s="176">
        <v>0</v>
      </c>
      <c r="AL598" s="184">
        <v>0</v>
      </c>
      <c r="AM598" s="101">
        <v>0</v>
      </c>
    </row>
    <row r="599" spans="1:39" ht="12.75">
      <c r="A599" s="38" t="s">
        <v>181</v>
      </c>
      <c r="B599" s="1" t="s">
        <v>180</v>
      </c>
      <c r="C599" s="65" t="s">
        <v>177</v>
      </c>
      <c r="D599" s="241" t="s">
        <v>241</v>
      </c>
      <c r="E599" s="176" t="s">
        <v>1028</v>
      </c>
      <c r="F599" s="175" t="s">
        <v>241</v>
      </c>
      <c r="G599" s="176">
        <v>15</v>
      </c>
      <c r="H599" s="175" t="s">
        <v>241</v>
      </c>
      <c r="I599" s="176">
        <v>9</v>
      </c>
      <c r="J599" s="175" t="s">
        <v>241</v>
      </c>
      <c r="K599" s="176" t="s">
        <v>544</v>
      </c>
      <c r="L599" s="175" t="s">
        <v>241</v>
      </c>
      <c r="M599" s="176" t="s">
        <v>33</v>
      </c>
      <c r="N599" s="175" t="s">
        <v>241</v>
      </c>
      <c r="O599" s="176" t="s">
        <v>954</v>
      </c>
      <c r="P599" s="178" t="s">
        <v>241</v>
      </c>
      <c r="Q599" s="98">
        <v>0.2</v>
      </c>
      <c r="R599" s="175" t="s">
        <v>241</v>
      </c>
      <c r="S599" s="176" t="s">
        <v>505</v>
      </c>
      <c r="T599" s="175" t="s">
        <v>241</v>
      </c>
      <c r="U599" s="176" t="s">
        <v>18</v>
      </c>
      <c r="V599" s="100">
        <v>0</v>
      </c>
      <c r="W599" s="101">
        <v>46.4</v>
      </c>
      <c r="X599" s="100">
        <v>0</v>
      </c>
      <c r="Y599" s="101">
        <v>0.5</v>
      </c>
      <c r="Z599" s="175" t="s">
        <v>241</v>
      </c>
      <c r="AA599" s="176" t="s">
        <v>612</v>
      </c>
      <c r="AB599" s="100">
        <v>0</v>
      </c>
      <c r="AC599" s="101">
        <v>4.2</v>
      </c>
      <c r="AD599" s="100">
        <v>0</v>
      </c>
      <c r="AE599" s="101">
        <v>0.2</v>
      </c>
      <c r="AF599" s="100">
        <v>0</v>
      </c>
      <c r="AG599" s="101">
        <v>9.7</v>
      </c>
      <c r="AH599" s="259">
        <v>0</v>
      </c>
      <c r="AI599" s="101">
        <v>0.7</v>
      </c>
      <c r="AJ599" s="175" t="s">
        <v>241</v>
      </c>
      <c r="AK599" s="176">
        <v>205</v>
      </c>
      <c r="AL599" s="184">
        <v>0</v>
      </c>
      <c r="AM599" s="101">
        <v>8</v>
      </c>
    </row>
    <row r="600" spans="1:39" ht="12.75">
      <c r="A600" s="39"/>
      <c r="B600" s="2"/>
      <c r="C600" s="66" t="s">
        <v>148</v>
      </c>
      <c r="D600" s="241" t="s">
        <v>241</v>
      </c>
      <c r="E600" s="176" t="s">
        <v>1029</v>
      </c>
      <c r="F600" s="175" t="s">
        <v>241</v>
      </c>
      <c r="G600" s="176">
        <v>9.866</v>
      </c>
      <c r="H600" s="175" t="s">
        <v>241</v>
      </c>
      <c r="I600" s="176">
        <v>6.464</v>
      </c>
      <c r="J600" s="175" t="s">
        <v>241</v>
      </c>
      <c r="K600" s="176" t="s">
        <v>581</v>
      </c>
      <c r="L600" s="175" t="s">
        <v>241</v>
      </c>
      <c r="M600" s="176" t="s">
        <v>586</v>
      </c>
      <c r="N600" s="175" t="s">
        <v>241</v>
      </c>
      <c r="O600" s="176" t="s">
        <v>955</v>
      </c>
      <c r="P600" s="178" t="s">
        <v>241</v>
      </c>
      <c r="Q600" s="82">
        <v>6.069</v>
      </c>
      <c r="R600" s="175" t="s">
        <v>241</v>
      </c>
      <c r="S600" s="176" t="s">
        <v>598</v>
      </c>
      <c r="T600" s="175" t="s">
        <v>241</v>
      </c>
      <c r="U600" s="176" t="s">
        <v>956</v>
      </c>
      <c r="V600" s="100">
        <v>0</v>
      </c>
      <c r="W600" s="101">
        <v>18.151</v>
      </c>
      <c r="X600" s="100">
        <v>0</v>
      </c>
      <c r="Y600" s="101">
        <v>0.687</v>
      </c>
      <c r="Z600" s="175" t="s">
        <v>241</v>
      </c>
      <c r="AA600" s="176" t="s">
        <v>613</v>
      </c>
      <c r="AB600" s="100">
        <v>0</v>
      </c>
      <c r="AC600" s="101">
        <v>8.106</v>
      </c>
      <c r="AD600" s="100">
        <v>0</v>
      </c>
      <c r="AE600" s="101">
        <v>6.069</v>
      </c>
      <c r="AF600" s="100">
        <v>0</v>
      </c>
      <c r="AG600" s="101">
        <v>11.344</v>
      </c>
      <c r="AH600" s="259">
        <v>0</v>
      </c>
      <c r="AI600" s="101">
        <v>6.303</v>
      </c>
      <c r="AJ600" s="175" t="s">
        <v>241</v>
      </c>
      <c r="AK600" s="176">
        <v>25.241</v>
      </c>
      <c r="AL600" s="184">
        <v>0</v>
      </c>
      <c r="AM600" s="101">
        <v>0.529</v>
      </c>
    </row>
    <row r="601" spans="1:39" ht="12.75">
      <c r="A601" s="38" t="s">
        <v>183</v>
      </c>
      <c r="B601" s="1" t="s">
        <v>182</v>
      </c>
      <c r="C601" s="65" t="s">
        <v>177</v>
      </c>
      <c r="D601" s="241" t="s">
        <v>241</v>
      </c>
      <c r="E601" s="176" t="s">
        <v>19</v>
      </c>
      <c r="F601" s="175" t="s">
        <v>241</v>
      </c>
      <c r="G601" s="176">
        <v>0</v>
      </c>
      <c r="H601" s="175" t="s">
        <v>241</v>
      </c>
      <c r="I601" s="176">
        <v>0</v>
      </c>
      <c r="J601" s="175" t="s">
        <v>241</v>
      </c>
      <c r="K601" s="176" t="s">
        <v>19</v>
      </c>
      <c r="L601" s="175" t="s">
        <v>241</v>
      </c>
      <c r="M601" s="176" t="s">
        <v>16</v>
      </c>
      <c r="N601" s="175" t="s">
        <v>241</v>
      </c>
      <c r="O601" s="176" t="s">
        <v>16</v>
      </c>
      <c r="P601" s="178" t="s">
        <v>241</v>
      </c>
      <c r="Q601" s="80">
        <v>2</v>
      </c>
      <c r="R601" s="175" t="s">
        <v>241</v>
      </c>
      <c r="S601" s="176">
        <v>2</v>
      </c>
      <c r="T601" s="100">
        <v>0</v>
      </c>
      <c r="U601" s="101">
        <v>0</v>
      </c>
      <c r="V601" s="100">
        <v>0</v>
      </c>
      <c r="W601" s="101">
        <v>0</v>
      </c>
      <c r="X601" s="100">
        <v>0</v>
      </c>
      <c r="Y601" s="101">
        <v>0</v>
      </c>
      <c r="Z601" s="175" t="s">
        <v>241</v>
      </c>
      <c r="AA601" s="176">
        <v>0</v>
      </c>
      <c r="AB601" s="100">
        <v>0</v>
      </c>
      <c r="AC601" s="101">
        <v>4</v>
      </c>
      <c r="AD601" s="100">
        <v>0</v>
      </c>
      <c r="AE601" s="101">
        <v>4</v>
      </c>
      <c r="AF601" s="100">
        <v>0</v>
      </c>
      <c r="AG601" s="101">
        <v>1</v>
      </c>
      <c r="AH601" s="259">
        <v>0</v>
      </c>
      <c r="AI601" s="101">
        <v>0</v>
      </c>
      <c r="AJ601" s="175" t="s">
        <v>241</v>
      </c>
      <c r="AK601" s="176">
        <v>0</v>
      </c>
      <c r="AL601" s="184">
        <v>0</v>
      </c>
      <c r="AM601" s="101">
        <v>0</v>
      </c>
    </row>
    <row r="602" spans="1:39" ht="12.75">
      <c r="A602" s="39"/>
      <c r="B602" s="2"/>
      <c r="C602" s="66" t="s">
        <v>148</v>
      </c>
      <c r="D602" s="241" t="s">
        <v>241</v>
      </c>
      <c r="E602" s="176" t="s">
        <v>1030</v>
      </c>
      <c r="F602" s="175" t="s">
        <v>241</v>
      </c>
      <c r="G602" s="176">
        <v>0</v>
      </c>
      <c r="H602" s="175" t="s">
        <v>241</v>
      </c>
      <c r="I602" s="176">
        <v>0</v>
      </c>
      <c r="J602" s="175" t="s">
        <v>241</v>
      </c>
      <c r="K602" s="176" t="s">
        <v>970</v>
      </c>
      <c r="L602" s="175" t="s">
        <v>241</v>
      </c>
      <c r="M602" s="176" t="s">
        <v>587</v>
      </c>
      <c r="N602" s="175" t="s">
        <v>241</v>
      </c>
      <c r="O602" s="176" t="s">
        <v>593</v>
      </c>
      <c r="P602" s="178" t="s">
        <v>241</v>
      </c>
      <c r="Q602" s="80">
        <v>1.208</v>
      </c>
      <c r="R602" s="175" t="s">
        <v>241</v>
      </c>
      <c r="S602" s="176">
        <v>1.397</v>
      </c>
      <c r="T602" s="100">
        <v>0</v>
      </c>
      <c r="U602" s="101">
        <v>0</v>
      </c>
      <c r="V602" s="100">
        <v>0</v>
      </c>
      <c r="W602" s="101">
        <v>0</v>
      </c>
      <c r="X602" s="100">
        <v>0</v>
      </c>
      <c r="Y602" s="101">
        <v>0</v>
      </c>
      <c r="Z602" s="175" t="s">
        <v>241</v>
      </c>
      <c r="AA602" s="176">
        <v>0</v>
      </c>
      <c r="AB602" s="100">
        <v>0</v>
      </c>
      <c r="AC602" s="176" t="s">
        <v>952</v>
      </c>
      <c r="AD602" s="100">
        <v>0</v>
      </c>
      <c r="AE602" s="101">
        <v>3.988</v>
      </c>
      <c r="AF602" s="100">
        <v>0</v>
      </c>
      <c r="AG602" s="101">
        <v>0.682</v>
      </c>
      <c r="AH602" s="259">
        <v>0</v>
      </c>
      <c r="AI602" s="101">
        <v>0</v>
      </c>
      <c r="AJ602" s="175" t="s">
        <v>241</v>
      </c>
      <c r="AK602" s="176">
        <v>0</v>
      </c>
      <c r="AL602" s="184">
        <v>0</v>
      </c>
      <c r="AM602" s="101">
        <v>0</v>
      </c>
    </row>
    <row r="603" spans="1:39" ht="12.75">
      <c r="A603" s="38" t="s">
        <v>184</v>
      </c>
      <c r="B603" s="1" t="s">
        <v>186</v>
      </c>
      <c r="C603" s="65" t="s">
        <v>162</v>
      </c>
      <c r="D603" s="241" t="s">
        <v>241</v>
      </c>
      <c r="E603" s="176" t="s">
        <v>241</v>
      </c>
      <c r="F603" s="175" t="s">
        <v>241</v>
      </c>
      <c r="G603" s="176">
        <v>0</v>
      </c>
      <c r="H603" s="175" t="s">
        <v>241</v>
      </c>
      <c r="I603" s="176">
        <v>0</v>
      </c>
      <c r="J603" s="175" t="s">
        <v>241</v>
      </c>
      <c r="K603" s="176">
        <v>0</v>
      </c>
      <c r="L603" s="175" t="s">
        <v>241</v>
      </c>
      <c r="M603" s="237" t="s">
        <v>588</v>
      </c>
      <c r="N603" s="175" t="s">
        <v>241</v>
      </c>
      <c r="O603" s="176">
        <v>0</v>
      </c>
      <c r="P603" s="178" t="s">
        <v>241</v>
      </c>
      <c r="Q603" s="80">
        <v>0</v>
      </c>
      <c r="R603" s="175" t="s">
        <v>241</v>
      </c>
      <c r="S603" s="176">
        <v>1</v>
      </c>
      <c r="T603" s="175" t="s">
        <v>241</v>
      </c>
      <c r="U603" s="176">
        <v>0</v>
      </c>
      <c r="V603" s="100">
        <v>0</v>
      </c>
      <c r="W603" s="101">
        <v>0</v>
      </c>
      <c r="X603" s="100">
        <v>0</v>
      </c>
      <c r="Y603" s="101">
        <v>0</v>
      </c>
      <c r="Z603" s="175" t="s">
        <v>241</v>
      </c>
      <c r="AA603" s="176">
        <v>0</v>
      </c>
      <c r="AB603" s="100">
        <v>0</v>
      </c>
      <c r="AC603" s="239" t="s">
        <v>617</v>
      </c>
      <c r="AD603" s="100">
        <v>0</v>
      </c>
      <c r="AE603" s="101">
        <v>0</v>
      </c>
      <c r="AF603" s="100">
        <v>0</v>
      </c>
      <c r="AG603" s="101">
        <v>0</v>
      </c>
      <c r="AH603" s="259">
        <v>0</v>
      </c>
      <c r="AI603" s="101">
        <v>0</v>
      </c>
      <c r="AJ603" s="175" t="s">
        <v>241</v>
      </c>
      <c r="AK603" s="176">
        <v>0</v>
      </c>
      <c r="AL603" s="184">
        <v>0</v>
      </c>
      <c r="AM603" s="101">
        <v>0</v>
      </c>
    </row>
    <row r="604" spans="1:39" ht="12.75">
      <c r="A604" s="39"/>
      <c r="B604" s="2"/>
      <c r="C604" s="66" t="s">
        <v>148</v>
      </c>
      <c r="D604" s="241" t="s">
        <v>241</v>
      </c>
      <c r="E604" s="176" t="s">
        <v>241</v>
      </c>
      <c r="F604" s="175" t="s">
        <v>241</v>
      </c>
      <c r="G604" s="176">
        <v>0</v>
      </c>
      <c r="H604" s="175" t="s">
        <v>241</v>
      </c>
      <c r="I604" s="176">
        <v>0</v>
      </c>
      <c r="J604" s="175" t="s">
        <v>241</v>
      </c>
      <c r="K604" s="176">
        <v>0</v>
      </c>
      <c r="L604" s="175" t="s">
        <v>241</v>
      </c>
      <c r="M604" s="176" t="s">
        <v>542</v>
      </c>
      <c r="N604" s="175" t="s">
        <v>241</v>
      </c>
      <c r="O604" s="176">
        <v>0</v>
      </c>
      <c r="P604" s="178" t="s">
        <v>241</v>
      </c>
      <c r="Q604" s="80">
        <v>0</v>
      </c>
      <c r="R604" s="175" t="s">
        <v>241</v>
      </c>
      <c r="S604" s="176">
        <v>4.148</v>
      </c>
      <c r="T604" s="175" t="s">
        <v>241</v>
      </c>
      <c r="U604" s="176">
        <v>0</v>
      </c>
      <c r="V604" s="100">
        <v>0</v>
      </c>
      <c r="W604" s="101">
        <v>0</v>
      </c>
      <c r="X604" s="100">
        <v>0</v>
      </c>
      <c r="Y604" s="101">
        <v>0</v>
      </c>
      <c r="Z604" s="175" t="s">
        <v>241</v>
      </c>
      <c r="AA604" s="176">
        <v>0</v>
      </c>
      <c r="AB604" s="100">
        <v>0</v>
      </c>
      <c r="AC604" s="101">
        <v>17.237</v>
      </c>
      <c r="AD604" s="100">
        <v>0</v>
      </c>
      <c r="AE604" s="101">
        <v>0</v>
      </c>
      <c r="AF604" s="100">
        <v>0</v>
      </c>
      <c r="AG604" s="101">
        <v>0</v>
      </c>
      <c r="AH604" s="259">
        <v>0</v>
      </c>
      <c r="AI604" s="101">
        <v>0</v>
      </c>
      <c r="AJ604" s="175" t="s">
        <v>241</v>
      </c>
      <c r="AK604" s="176">
        <v>0</v>
      </c>
      <c r="AL604" s="184">
        <v>0</v>
      </c>
      <c r="AM604" s="101">
        <v>0</v>
      </c>
    </row>
    <row r="605" spans="1:39" ht="12.75">
      <c r="A605" s="38" t="s">
        <v>185</v>
      </c>
      <c r="B605" s="1" t="s">
        <v>188</v>
      </c>
      <c r="C605" s="65" t="s">
        <v>162</v>
      </c>
      <c r="D605" s="241" t="s">
        <v>389</v>
      </c>
      <c r="E605" s="176" t="s">
        <v>569</v>
      </c>
      <c r="F605" s="175" t="s">
        <v>223</v>
      </c>
      <c r="G605" s="176" t="s">
        <v>520</v>
      </c>
      <c r="H605" s="175" t="s">
        <v>178</v>
      </c>
      <c r="I605" s="176">
        <v>55</v>
      </c>
      <c r="J605" s="175" t="s">
        <v>225</v>
      </c>
      <c r="K605" s="176" t="s">
        <v>554</v>
      </c>
      <c r="L605" s="175" t="s">
        <v>22</v>
      </c>
      <c r="M605" s="176" t="s">
        <v>890</v>
      </c>
      <c r="N605" s="175" t="s">
        <v>241</v>
      </c>
      <c r="O605" s="176" t="s">
        <v>18</v>
      </c>
      <c r="P605" s="178" t="s">
        <v>241</v>
      </c>
      <c r="Q605" s="98">
        <v>7</v>
      </c>
      <c r="R605" s="175" t="s">
        <v>241</v>
      </c>
      <c r="S605" s="176" t="s">
        <v>9</v>
      </c>
      <c r="T605" s="100">
        <v>0</v>
      </c>
      <c r="U605" s="176" t="s">
        <v>33</v>
      </c>
      <c r="V605" s="100">
        <v>0</v>
      </c>
      <c r="W605" s="101">
        <v>46</v>
      </c>
      <c r="X605" s="100">
        <v>0</v>
      </c>
      <c r="Y605" s="101">
        <v>7</v>
      </c>
      <c r="Z605" s="175" t="s">
        <v>218</v>
      </c>
      <c r="AA605" s="176" t="s">
        <v>614</v>
      </c>
      <c r="AB605" s="100">
        <v>0</v>
      </c>
      <c r="AC605" s="101">
        <v>5</v>
      </c>
      <c r="AD605" s="100">
        <v>0</v>
      </c>
      <c r="AE605" s="101">
        <v>5</v>
      </c>
      <c r="AF605" s="100">
        <v>0</v>
      </c>
      <c r="AG605" s="101">
        <v>2</v>
      </c>
      <c r="AH605" s="259">
        <v>0</v>
      </c>
      <c r="AI605" s="101">
        <v>0</v>
      </c>
      <c r="AJ605" s="175" t="s">
        <v>227</v>
      </c>
      <c r="AK605" s="176">
        <v>2</v>
      </c>
      <c r="AL605" s="184">
        <v>0</v>
      </c>
      <c r="AM605" s="101">
        <v>2</v>
      </c>
    </row>
    <row r="606" spans="1:39" ht="12.75">
      <c r="A606" s="39"/>
      <c r="B606" s="2"/>
      <c r="C606" s="66" t="s">
        <v>148</v>
      </c>
      <c r="D606" s="241" t="s">
        <v>390</v>
      </c>
      <c r="E606" s="176" t="s">
        <v>1031</v>
      </c>
      <c r="F606" s="175" t="s">
        <v>224</v>
      </c>
      <c r="G606" s="176" t="s">
        <v>568</v>
      </c>
      <c r="H606" s="175" t="s">
        <v>222</v>
      </c>
      <c r="I606" s="176">
        <v>20.014000000000003</v>
      </c>
      <c r="J606" s="175" t="s">
        <v>226</v>
      </c>
      <c r="K606" s="176" t="s">
        <v>582</v>
      </c>
      <c r="L606" s="175" t="s">
        <v>232</v>
      </c>
      <c r="M606" s="176" t="s">
        <v>962</v>
      </c>
      <c r="N606" s="175" t="s">
        <v>241</v>
      </c>
      <c r="O606" s="176" t="s">
        <v>594</v>
      </c>
      <c r="P606" s="178" t="s">
        <v>241</v>
      </c>
      <c r="Q606" s="82">
        <v>2.033</v>
      </c>
      <c r="R606" s="175" t="s">
        <v>241</v>
      </c>
      <c r="S606" s="176" t="s">
        <v>599</v>
      </c>
      <c r="T606" s="100">
        <v>0</v>
      </c>
      <c r="U606" s="101">
        <v>25.563</v>
      </c>
      <c r="V606" s="100">
        <v>0</v>
      </c>
      <c r="W606" s="101">
        <v>20.582</v>
      </c>
      <c r="X606" s="100">
        <v>0</v>
      </c>
      <c r="Y606" s="101">
        <v>13.953000000000001</v>
      </c>
      <c r="Z606" s="175" t="s">
        <v>219</v>
      </c>
      <c r="AA606" s="176" t="s">
        <v>473</v>
      </c>
      <c r="AB606" s="100">
        <v>0</v>
      </c>
      <c r="AC606" s="101">
        <v>2.875</v>
      </c>
      <c r="AD606" s="100">
        <v>0</v>
      </c>
      <c r="AE606" s="101">
        <v>2.603</v>
      </c>
      <c r="AF606" s="100">
        <v>0</v>
      </c>
      <c r="AG606" s="101">
        <v>0.583</v>
      </c>
      <c r="AH606" s="259">
        <v>0</v>
      </c>
      <c r="AI606" s="101">
        <v>0</v>
      </c>
      <c r="AJ606" s="175" t="s">
        <v>253</v>
      </c>
      <c r="AK606" s="176">
        <v>0.677</v>
      </c>
      <c r="AL606" s="184">
        <v>0</v>
      </c>
      <c r="AM606" s="101">
        <v>0.542</v>
      </c>
    </row>
    <row r="607" spans="1:39" ht="12.75">
      <c r="A607" s="38" t="s">
        <v>187</v>
      </c>
      <c r="B607" s="1" t="s">
        <v>190</v>
      </c>
      <c r="C607" s="65" t="s">
        <v>177</v>
      </c>
      <c r="D607" s="241" t="s">
        <v>241</v>
      </c>
      <c r="E607" s="176" t="s">
        <v>227</v>
      </c>
      <c r="F607" s="175" t="s">
        <v>241</v>
      </c>
      <c r="G607" s="176" t="s">
        <v>569</v>
      </c>
      <c r="H607" s="175" t="s">
        <v>241</v>
      </c>
      <c r="I607" s="176" t="s">
        <v>575</v>
      </c>
      <c r="J607" s="175" t="s">
        <v>227</v>
      </c>
      <c r="K607" s="176" t="s">
        <v>520</v>
      </c>
      <c r="L607" s="175" t="s">
        <v>241</v>
      </c>
      <c r="M607" s="176">
        <v>69</v>
      </c>
      <c r="N607" s="175" t="s">
        <v>241</v>
      </c>
      <c r="O607" s="176">
        <v>0</v>
      </c>
      <c r="P607" s="178" t="s">
        <v>22</v>
      </c>
      <c r="Q607" s="98">
        <v>12</v>
      </c>
      <c r="R607" s="175" t="s">
        <v>22</v>
      </c>
      <c r="S607" s="176">
        <v>16</v>
      </c>
      <c r="T607" s="175" t="s">
        <v>22</v>
      </c>
      <c r="U607" s="176">
        <v>35</v>
      </c>
      <c r="V607" s="175" t="s">
        <v>22</v>
      </c>
      <c r="W607" s="176" t="s">
        <v>957</v>
      </c>
      <c r="X607" s="175" t="s">
        <v>22</v>
      </c>
      <c r="Y607" s="176">
        <v>31</v>
      </c>
      <c r="Z607" s="175" t="s">
        <v>22</v>
      </c>
      <c r="AA607" s="176">
        <v>12</v>
      </c>
      <c r="AB607" s="175" t="s">
        <v>22</v>
      </c>
      <c r="AC607" s="176">
        <v>27.5</v>
      </c>
      <c r="AD607" s="175" t="s">
        <v>22</v>
      </c>
      <c r="AE607" s="176">
        <v>21</v>
      </c>
      <c r="AF607" s="102">
        <v>12</v>
      </c>
      <c r="AG607" s="176" t="s">
        <v>191</v>
      </c>
      <c r="AH607" s="241" t="s">
        <v>22</v>
      </c>
      <c r="AI607" s="176" t="s">
        <v>514</v>
      </c>
      <c r="AJ607" s="175" t="s">
        <v>185</v>
      </c>
      <c r="AK607" s="176">
        <v>10</v>
      </c>
      <c r="AL607" s="184">
        <v>30</v>
      </c>
      <c r="AM607" s="101">
        <v>63</v>
      </c>
    </row>
    <row r="608" spans="1:39" ht="12.75">
      <c r="A608" s="39"/>
      <c r="B608" s="2"/>
      <c r="C608" s="66" t="s">
        <v>148</v>
      </c>
      <c r="D608" s="241" t="s">
        <v>241</v>
      </c>
      <c r="E608" s="82">
        <v>3.902</v>
      </c>
      <c r="F608" s="175" t="s">
        <v>241</v>
      </c>
      <c r="G608" s="176" t="s">
        <v>570</v>
      </c>
      <c r="H608" s="175" t="s">
        <v>241</v>
      </c>
      <c r="I608" s="82">
        <v>1.506</v>
      </c>
      <c r="J608" s="175" t="s">
        <v>229</v>
      </c>
      <c r="K608" s="176" t="s">
        <v>971</v>
      </c>
      <c r="L608" s="175" t="s">
        <v>241</v>
      </c>
      <c r="M608" s="176">
        <v>8.984</v>
      </c>
      <c r="N608" s="175" t="s">
        <v>241</v>
      </c>
      <c r="O608" s="176">
        <v>0</v>
      </c>
      <c r="P608" s="178" t="s">
        <v>231</v>
      </c>
      <c r="Q608" s="82">
        <v>1.543</v>
      </c>
      <c r="R608" s="175" t="s">
        <v>231</v>
      </c>
      <c r="S608" s="176">
        <v>2.054</v>
      </c>
      <c r="T608" s="175" t="s">
        <v>231</v>
      </c>
      <c r="U608" s="176">
        <v>4.499</v>
      </c>
      <c r="V608" s="175" t="s">
        <v>231</v>
      </c>
      <c r="W608" s="176" t="s">
        <v>958</v>
      </c>
      <c r="X608" s="175" t="s">
        <v>231</v>
      </c>
      <c r="Y608" s="176">
        <v>3.9859999999999998</v>
      </c>
      <c r="Z608" s="175" t="s">
        <v>231</v>
      </c>
      <c r="AA608" s="176">
        <v>1.543</v>
      </c>
      <c r="AB608" s="175" t="s">
        <v>231</v>
      </c>
      <c r="AC608" s="176">
        <v>3.561</v>
      </c>
      <c r="AD608" s="175" t="s">
        <v>231</v>
      </c>
      <c r="AE608" s="176">
        <v>2.841</v>
      </c>
      <c r="AF608" s="102">
        <v>0.784</v>
      </c>
      <c r="AG608" s="176" t="s">
        <v>618</v>
      </c>
      <c r="AH608" s="241" t="s">
        <v>231</v>
      </c>
      <c r="AI608" s="176" t="s">
        <v>621</v>
      </c>
      <c r="AJ608" s="175" t="s">
        <v>297</v>
      </c>
      <c r="AK608" s="176">
        <v>1.443</v>
      </c>
      <c r="AL608" s="184">
        <v>13.367</v>
      </c>
      <c r="AM608" s="176" t="s">
        <v>627</v>
      </c>
    </row>
    <row r="609" spans="1:39" ht="12.75">
      <c r="A609" s="38" t="s">
        <v>189</v>
      </c>
      <c r="B609" s="1" t="s">
        <v>192</v>
      </c>
      <c r="C609" s="65" t="s">
        <v>162</v>
      </c>
      <c r="D609" s="241" t="s">
        <v>241</v>
      </c>
      <c r="E609" s="176" t="s">
        <v>184</v>
      </c>
      <c r="F609" s="175" t="s">
        <v>241</v>
      </c>
      <c r="G609" s="176" t="s">
        <v>185</v>
      </c>
      <c r="H609" s="175" t="s">
        <v>241</v>
      </c>
      <c r="I609" s="237" t="s">
        <v>512</v>
      </c>
      <c r="J609" s="175" t="s">
        <v>9</v>
      </c>
      <c r="K609" s="176" t="s">
        <v>972</v>
      </c>
      <c r="L609" s="175" t="s">
        <v>241</v>
      </c>
      <c r="M609" s="176" t="s">
        <v>23</v>
      </c>
      <c r="N609" s="175" t="s">
        <v>241</v>
      </c>
      <c r="O609" s="176" t="s">
        <v>16</v>
      </c>
      <c r="P609" s="178" t="s">
        <v>9</v>
      </c>
      <c r="Q609" s="80">
        <v>4</v>
      </c>
      <c r="R609" s="175" t="s">
        <v>9</v>
      </c>
      <c r="S609" s="176">
        <v>0</v>
      </c>
      <c r="T609" s="175" t="s">
        <v>9</v>
      </c>
      <c r="U609" s="176" t="s">
        <v>23</v>
      </c>
      <c r="V609" s="175" t="s">
        <v>9</v>
      </c>
      <c r="W609" s="176" t="s">
        <v>17</v>
      </c>
      <c r="X609" s="175" t="s">
        <v>9</v>
      </c>
      <c r="Y609" s="176" t="s">
        <v>22</v>
      </c>
      <c r="Z609" s="175" t="s">
        <v>9</v>
      </c>
      <c r="AA609" s="176" t="s">
        <v>16</v>
      </c>
      <c r="AB609" s="175" t="s">
        <v>9</v>
      </c>
      <c r="AC609" s="176">
        <v>1</v>
      </c>
      <c r="AD609" s="175" t="s">
        <v>9</v>
      </c>
      <c r="AE609" s="176">
        <v>0</v>
      </c>
      <c r="AF609" s="102">
        <v>3</v>
      </c>
      <c r="AG609" s="176" t="s">
        <v>15</v>
      </c>
      <c r="AH609" s="241" t="s">
        <v>9</v>
      </c>
      <c r="AI609" s="176">
        <v>5</v>
      </c>
      <c r="AJ609" s="175" t="s">
        <v>14</v>
      </c>
      <c r="AK609" s="176">
        <v>7</v>
      </c>
      <c r="AL609" s="184">
        <v>12</v>
      </c>
      <c r="AM609" s="101">
        <v>53</v>
      </c>
    </row>
    <row r="610" spans="1:39" ht="12.75">
      <c r="A610" s="39"/>
      <c r="B610" s="2" t="s">
        <v>193</v>
      </c>
      <c r="C610" s="66" t="s">
        <v>148</v>
      </c>
      <c r="D610" s="241" t="s">
        <v>241</v>
      </c>
      <c r="E610" s="176" t="s">
        <v>1032</v>
      </c>
      <c r="F610" s="175" t="s">
        <v>241</v>
      </c>
      <c r="G610" s="176" t="s">
        <v>571</v>
      </c>
      <c r="H610" s="175" t="s">
        <v>241</v>
      </c>
      <c r="I610" s="237" t="s">
        <v>576</v>
      </c>
      <c r="J610" s="175" t="s">
        <v>228</v>
      </c>
      <c r="K610" s="176" t="s">
        <v>973</v>
      </c>
      <c r="L610" s="175" t="s">
        <v>241</v>
      </c>
      <c r="M610" s="176" t="s">
        <v>963</v>
      </c>
      <c r="N610" s="175" t="s">
        <v>241</v>
      </c>
      <c r="O610" s="176" t="s">
        <v>595</v>
      </c>
      <c r="P610" s="178" t="s">
        <v>230</v>
      </c>
      <c r="Q610" s="82">
        <v>1.457</v>
      </c>
      <c r="R610" s="175" t="s">
        <v>230</v>
      </c>
      <c r="S610" s="176">
        <v>0</v>
      </c>
      <c r="T610" s="175" t="s">
        <v>230</v>
      </c>
      <c r="U610" s="176" t="s">
        <v>606</v>
      </c>
      <c r="V610" s="175" t="s">
        <v>230</v>
      </c>
      <c r="W610" s="176" t="s">
        <v>959</v>
      </c>
      <c r="X610" s="175" t="s">
        <v>230</v>
      </c>
      <c r="Y610" s="176" t="s">
        <v>611</v>
      </c>
      <c r="Z610" s="175" t="s">
        <v>230</v>
      </c>
      <c r="AA610" s="176" t="s">
        <v>615</v>
      </c>
      <c r="AB610" s="175" t="s">
        <v>230</v>
      </c>
      <c r="AC610" s="176">
        <v>0.158</v>
      </c>
      <c r="AD610" s="175" t="s">
        <v>230</v>
      </c>
      <c r="AE610" s="176">
        <v>0</v>
      </c>
      <c r="AF610" s="95">
        <v>1.5</v>
      </c>
      <c r="AG610" s="176" t="s">
        <v>619</v>
      </c>
      <c r="AH610" s="241" t="s">
        <v>230</v>
      </c>
      <c r="AI610" s="176">
        <v>1.962</v>
      </c>
      <c r="AJ610" s="175" t="s">
        <v>395</v>
      </c>
      <c r="AK610" s="176">
        <v>5.072</v>
      </c>
      <c r="AL610" s="184">
        <v>28.825</v>
      </c>
      <c r="AM610" s="82">
        <v>24.406</v>
      </c>
    </row>
    <row r="611" spans="1:39" ht="12.75">
      <c r="A611" s="38" t="s">
        <v>191</v>
      </c>
      <c r="B611" s="1" t="s">
        <v>195</v>
      </c>
      <c r="C611" s="65" t="s">
        <v>162</v>
      </c>
      <c r="D611" s="241" t="s">
        <v>9</v>
      </c>
      <c r="E611" s="176" t="s">
        <v>23</v>
      </c>
      <c r="F611" s="175" t="s">
        <v>14</v>
      </c>
      <c r="G611" s="176" t="s">
        <v>22</v>
      </c>
      <c r="H611" s="175" t="s">
        <v>14</v>
      </c>
      <c r="I611" s="176" t="s">
        <v>20</v>
      </c>
      <c r="J611" s="175" t="s">
        <v>17</v>
      </c>
      <c r="K611" s="176" t="s">
        <v>677</v>
      </c>
      <c r="L611" s="175" t="s">
        <v>241</v>
      </c>
      <c r="M611" s="176">
        <v>6</v>
      </c>
      <c r="N611" s="175" t="s">
        <v>241</v>
      </c>
      <c r="O611" s="176" t="s">
        <v>8</v>
      </c>
      <c r="P611" s="178" t="s">
        <v>9</v>
      </c>
      <c r="Q611" s="80">
        <v>2</v>
      </c>
      <c r="R611" s="175" t="s">
        <v>9</v>
      </c>
      <c r="S611" s="176">
        <v>2</v>
      </c>
      <c r="T611" s="100">
        <v>3</v>
      </c>
      <c r="U611" s="101">
        <v>3</v>
      </c>
      <c r="V611" s="100">
        <v>3</v>
      </c>
      <c r="W611" s="101">
        <v>7</v>
      </c>
      <c r="X611" s="100">
        <v>3</v>
      </c>
      <c r="Y611" s="101">
        <v>1</v>
      </c>
      <c r="Z611" s="175" t="s">
        <v>241</v>
      </c>
      <c r="AA611" s="176">
        <v>3</v>
      </c>
      <c r="AB611" s="100">
        <v>1</v>
      </c>
      <c r="AC611" s="101">
        <v>13</v>
      </c>
      <c r="AD611" s="100">
        <v>0</v>
      </c>
      <c r="AE611" s="101">
        <v>4</v>
      </c>
      <c r="AF611" s="100">
        <v>1</v>
      </c>
      <c r="AG611" s="101">
        <v>6</v>
      </c>
      <c r="AH611" s="259">
        <v>1</v>
      </c>
      <c r="AI611" s="101">
        <v>11</v>
      </c>
      <c r="AJ611" s="175" t="s">
        <v>27</v>
      </c>
      <c r="AK611" s="176" t="s">
        <v>22</v>
      </c>
      <c r="AL611" s="184">
        <v>1</v>
      </c>
      <c r="AM611" s="101">
        <v>14</v>
      </c>
    </row>
    <row r="612" spans="1:39" ht="12.75">
      <c r="A612" s="39"/>
      <c r="B612" s="2"/>
      <c r="C612" s="66" t="s">
        <v>148</v>
      </c>
      <c r="D612" s="241" t="s">
        <v>269</v>
      </c>
      <c r="E612" s="176" t="s">
        <v>563</v>
      </c>
      <c r="F612" s="175" t="s">
        <v>259</v>
      </c>
      <c r="G612" s="176" t="s">
        <v>558</v>
      </c>
      <c r="H612" s="175" t="s">
        <v>259</v>
      </c>
      <c r="I612" s="176" t="s">
        <v>967</v>
      </c>
      <c r="J612" s="175" t="s">
        <v>260</v>
      </c>
      <c r="K612" s="176" t="s">
        <v>974</v>
      </c>
      <c r="L612" s="175" t="s">
        <v>241</v>
      </c>
      <c r="M612" s="176">
        <v>5.787</v>
      </c>
      <c r="N612" s="175" t="s">
        <v>241</v>
      </c>
      <c r="O612" s="176" t="s">
        <v>596</v>
      </c>
      <c r="P612" s="178" t="s">
        <v>382</v>
      </c>
      <c r="Q612" s="82">
        <v>6.236000000000001</v>
      </c>
      <c r="R612" s="175" t="s">
        <v>382</v>
      </c>
      <c r="S612" s="176">
        <v>3.293</v>
      </c>
      <c r="T612" s="175" t="s">
        <v>253</v>
      </c>
      <c r="U612" s="176" t="s">
        <v>607</v>
      </c>
      <c r="V612" s="175" t="s">
        <v>382</v>
      </c>
      <c r="W612" s="176">
        <v>15.009</v>
      </c>
      <c r="X612" s="175" t="s">
        <v>253</v>
      </c>
      <c r="Y612" s="176">
        <v>3.041</v>
      </c>
      <c r="Z612" s="175" t="s">
        <v>241</v>
      </c>
      <c r="AA612" s="176" t="s">
        <v>616</v>
      </c>
      <c r="AB612" s="175" t="s">
        <v>358</v>
      </c>
      <c r="AC612" s="176">
        <v>16.753000000000004</v>
      </c>
      <c r="AD612" s="100">
        <v>0</v>
      </c>
      <c r="AE612" s="101">
        <v>2.767</v>
      </c>
      <c r="AF612" s="95">
        <v>1.5</v>
      </c>
      <c r="AG612" s="176" t="s">
        <v>620</v>
      </c>
      <c r="AH612" s="241" t="s">
        <v>230</v>
      </c>
      <c r="AI612" s="176" t="s">
        <v>953</v>
      </c>
      <c r="AJ612" s="175" t="s">
        <v>399</v>
      </c>
      <c r="AK612" s="176" t="s">
        <v>947</v>
      </c>
      <c r="AL612" s="186">
        <v>6.5</v>
      </c>
      <c r="AM612" s="176" t="s">
        <v>628</v>
      </c>
    </row>
    <row r="613" spans="1:39" ht="21.75" customHeight="1">
      <c r="A613" s="39" t="s">
        <v>194</v>
      </c>
      <c r="B613" s="243" t="s">
        <v>551</v>
      </c>
      <c r="C613" s="66" t="s">
        <v>360</v>
      </c>
      <c r="D613" s="241" t="s">
        <v>241</v>
      </c>
      <c r="E613" s="176" t="s">
        <v>241</v>
      </c>
      <c r="F613" s="175" t="s">
        <v>241</v>
      </c>
      <c r="G613" s="176" t="s">
        <v>552</v>
      </c>
      <c r="H613" s="175" t="s">
        <v>241</v>
      </c>
      <c r="I613" s="176" t="s">
        <v>241</v>
      </c>
      <c r="J613" s="175" t="s">
        <v>241</v>
      </c>
      <c r="K613" s="176" t="s">
        <v>18</v>
      </c>
      <c r="L613" s="175" t="s">
        <v>241</v>
      </c>
      <c r="M613" s="176" t="s">
        <v>241</v>
      </c>
      <c r="N613" s="175" t="s">
        <v>241</v>
      </c>
      <c r="O613" s="177" t="s">
        <v>241</v>
      </c>
      <c r="P613" s="178" t="s">
        <v>241</v>
      </c>
      <c r="Q613" s="176" t="s">
        <v>241</v>
      </c>
      <c r="R613" s="175" t="s">
        <v>241</v>
      </c>
      <c r="S613" s="176" t="s">
        <v>241</v>
      </c>
      <c r="T613" s="100">
        <v>0</v>
      </c>
      <c r="U613" s="180" t="s">
        <v>508</v>
      </c>
      <c r="V613" s="100">
        <v>0</v>
      </c>
      <c r="W613" s="180">
        <v>0</v>
      </c>
      <c r="X613" s="100">
        <v>0</v>
      </c>
      <c r="Y613" s="101">
        <v>0</v>
      </c>
      <c r="Z613" s="175" t="s">
        <v>241</v>
      </c>
      <c r="AA613" s="177" t="s">
        <v>462</v>
      </c>
      <c r="AB613" s="175" t="s">
        <v>241</v>
      </c>
      <c r="AC613" s="176" t="s">
        <v>178</v>
      </c>
      <c r="AD613" s="100">
        <v>0</v>
      </c>
      <c r="AE613" s="101">
        <v>0</v>
      </c>
      <c r="AF613" s="102">
        <v>0</v>
      </c>
      <c r="AG613" s="176" t="s">
        <v>241</v>
      </c>
      <c r="AH613" s="241" t="s">
        <v>238</v>
      </c>
      <c r="AI613" s="176" t="s">
        <v>241</v>
      </c>
      <c r="AJ613" s="181" t="s">
        <v>393</v>
      </c>
      <c r="AK613" s="176" t="s">
        <v>241</v>
      </c>
      <c r="AL613" s="184">
        <v>0</v>
      </c>
      <c r="AM613" s="101">
        <v>0</v>
      </c>
    </row>
    <row r="614" spans="1:39" ht="12.75">
      <c r="A614" s="39"/>
      <c r="B614" s="2"/>
      <c r="C614" s="66" t="s">
        <v>148</v>
      </c>
      <c r="D614" s="241" t="s">
        <v>241</v>
      </c>
      <c r="E614" s="176" t="s">
        <v>241</v>
      </c>
      <c r="F614" s="175" t="s">
        <v>241</v>
      </c>
      <c r="G614" s="176" t="s">
        <v>567</v>
      </c>
      <c r="H614" s="175" t="s">
        <v>241</v>
      </c>
      <c r="I614" s="176" t="s">
        <v>241</v>
      </c>
      <c r="J614" s="175" t="s">
        <v>241</v>
      </c>
      <c r="K614" s="176" t="s">
        <v>969</v>
      </c>
      <c r="L614" s="175" t="s">
        <v>241</v>
      </c>
      <c r="M614" s="176" t="s">
        <v>241</v>
      </c>
      <c r="N614" s="175" t="s">
        <v>241</v>
      </c>
      <c r="O614" s="176" t="s">
        <v>241</v>
      </c>
      <c r="P614" s="178" t="s">
        <v>241</v>
      </c>
      <c r="Q614" s="176" t="s">
        <v>241</v>
      </c>
      <c r="R614" s="175" t="s">
        <v>241</v>
      </c>
      <c r="S614" s="176" t="s">
        <v>241</v>
      </c>
      <c r="T614" s="100">
        <v>0</v>
      </c>
      <c r="U614" s="101">
        <v>2.755</v>
      </c>
      <c r="V614" s="100">
        <v>0</v>
      </c>
      <c r="W614" s="101">
        <v>0</v>
      </c>
      <c r="X614" s="100">
        <v>0</v>
      </c>
      <c r="Y614" s="101">
        <v>0</v>
      </c>
      <c r="Z614" s="175" t="s">
        <v>241</v>
      </c>
      <c r="AA614" s="176">
        <v>0.118</v>
      </c>
      <c r="AB614" s="175" t="s">
        <v>241</v>
      </c>
      <c r="AC614" s="176" t="s">
        <v>951</v>
      </c>
      <c r="AD614" s="100">
        <v>0</v>
      </c>
      <c r="AE614" s="101">
        <v>0</v>
      </c>
      <c r="AF614" s="102">
        <v>0</v>
      </c>
      <c r="AG614" s="176" t="s">
        <v>241</v>
      </c>
      <c r="AH614" s="241" t="s">
        <v>253</v>
      </c>
      <c r="AI614" s="176" t="s">
        <v>241</v>
      </c>
      <c r="AJ614" s="175" t="s">
        <v>394</v>
      </c>
      <c r="AK614" s="176" t="s">
        <v>241</v>
      </c>
      <c r="AL614" s="184">
        <v>0</v>
      </c>
      <c r="AM614" s="101">
        <v>0</v>
      </c>
    </row>
    <row r="615" spans="1:39" ht="12.75">
      <c r="A615" s="51" t="s">
        <v>196</v>
      </c>
      <c r="B615" s="3" t="s">
        <v>197</v>
      </c>
      <c r="C615" s="22" t="s">
        <v>148</v>
      </c>
      <c r="D615" s="241" t="s">
        <v>241</v>
      </c>
      <c r="E615" s="82">
        <v>45.03</v>
      </c>
      <c r="F615" s="175" t="s">
        <v>241</v>
      </c>
      <c r="G615" s="176">
        <v>22.842</v>
      </c>
      <c r="H615" s="175" t="s">
        <v>241</v>
      </c>
      <c r="I615" s="176">
        <v>21.226000000000003</v>
      </c>
      <c r="J615" s="175" t="s">
        <v>241</v>
      </c>
      <c r="K615" s="176">
        <v>28.557000000000002</v>
      </c>
      <c r="L615" s="175" t="s">
        <v>241</v>
      </c>
      <c r="M615" s="176" t="s">
        <v>964</v>
      </c>
      <c r="N615" s="175" t="s">
        <v>241</v>
      </c>
      <c r="O615" s="176">
        <v>7.893</v>
      </c>
      <c r="P615" s="175" t="s">
        <v>241</v>
      </c>
      <c r="Q615" s="179">
        <v>9.171</v>
      </c>
      <c r="R615" s="175" t="s">
        <v>241</v>
      </c>
      <c r="S615" s="176">
        <v>7.7989999999999995</v>
      </c>
      <c r="T615" s="100">
        <v>0</v>
      </c>
      <c r="U615" s="101">
        <v>8.953999999999999</v>
      </c>
      <c r="V615" s="100">
        <v>0</v>
      </c>
      <c r="W615" s="101">
        <v>10.465</v>
      </c>
      <c r="X615" s="100">
        <v>0</v>
      </c>
      <c r="Y615" s="101">
        <v>7.324</v>
      </c>
      <c r="Z615" s="175" t="s">
        <v>241</v>
      </c>
      <c r="AA615" s="176">
        <v>9.675</v>
      </c>
      <c r="AB615" s="100">
        <v>0</v>
      </c>
      <c r="AC615" s="101">
        <v>8.484</v>
      </c>
      <c r="AD615" s="100">
        <v>0</v>
      </c>
      <c r="AE615" s="101">
        <v>9.64</v>
      </c>
      <c r="AF615" s="100">
        <v>0</v>
      </c>
      <c r="AG615" s="101">
        <v>10.251000000000001</v>
      </c>
      <c r="AH615" s="259">
        <v>0</v>
      </c>
      <c r="AI615" s="101">
        <v>10.518</v>
      </c>
      <c r="AJ615" s="175" t="s">
        <v>398</v>
      </c>
      <c r="AK615" s="176">
        <v>16.947</v>
      </c>
      <c r="AL615" s="178" t="s">
        <v>401</v>
      </c>
      <c r="AM615" s="176">
        <v>22.058999999999997</v>
      </c>
    </row>
    <row r="616" spans="1:39" ht="13.5" thickBot="1">
      <c r="A616" s="50"/>
      <c r="B616" s="187" t="s">
        <v>201</v>
      </c>
      <c r="C616" s="188" t="s">
        <v>148</v>
      </c>
      <c r="D616" s="258" t="s">
        <v>1033</v>
      </c>
      <c r="E616" s="190" t="s">
        <v>1034</v>
      </c>
      <c r="F616" s="191">
        <f aca="true" t="shared" si="21" ref="F616:AK616">F562+F564+F566+F568+F570+F572+F574+F576+F578+F580+F582+F584+F586+F588+F590+F592+F594+F596+F598+F600+F602+F604+F606+F608+F610+F612+F614+F615</f>
        <v>129</v>
      </c>
      <c r="G616" s="89">
        <f t="shared" si="21"/>
        <v>607.6179999999999</v>
      </c>
      <c r="H616" s="192">
        <f t="shared" si="21"/>
        <v>57.083</v>
      </c>
      <c r="I616" s="89">
        <f t="shared" si="21"/>
        <v>605.6800000000002</v>
      </c>
      <c r="J616" s="192">
        <f t="shared" si="21"/>
        <v>481.72999999999996</v>
      </c>
      <c r="K616" s="89">
        <f t="shared" si="21"/>
        <v>1513.8890000000004</v>
      </c>
      <c r="L616" s="192">
        <f t="shared" si="21"/>
        <v>39.811</v>
      </c>
      <c r="M616" s="89">
        <f t="shared" si="21"/>
        <v>150.803</v>
      </c>
      <c r="N616" s="192">
        <f t="shared" si="21"/>
        <v>81.22</v>
      </c>
      <c r="O616" s="89">
        <f t="shared" si="21"/>
        <v>137.4</v>
      </c>
      <c r="P616" s="192">
        <f t="shared" si="21"/>
        <v>96.254</v>
      </c>
      <c r="Q616" s="89">
        <f t="shared" si="21"/>
        <v>36.412</v>
      </c>
      <c r="R616" s="192">
        <f t="shared" si="21"/>
        <v>28.663999999999998</v>
      </c>
      <c r="S616" s="89">
        <f t="shared" si="21"/>
        <v>31.613</v>
      </c>
      <c r="T616" s="192">
        <f t="shared" si="21"/>
        <v>251.464</v>
      </c>
      <c r="U616" s="89">
        <f t="shared" si="21"/>
        <v>312.85900000000004</v>
      </c>
      <c r="V616" s="192">
        <f t="shared" si="21"/>
        <v>131.431</v>
      </c>
      <c r="W616" s="89">
        <f t="shared" si="21"/>
        <v>121.13900000000001</v>
      </c>
      <c r="X616" s="192">
        <f t="shared" si="21"/>
        <v>157.504</v>
      </c>
      <c r="Y616" s="89">
        <f t="shared" si="21"/>
        <v>198.46300000000002</v>
      </c>
      <c r="Z616" s="192">
        <f t="shared" si="21"/>
        <v>325.597</v>
      </c>
      <c r="AA616" s="89">
        <f t="shared" si="21"/>
        <v>88.696</v>
      </c>
      <c r="AB616" s="192">
        <f t="shared" si="21"/>
        <v>217.51399999999998</v>
      </c>
      <c r="AC616" s="89">
        <f t="shared" si="21"/>
        <v>414.7480000000001</v>
      </c>
      <c r="AD616" s="192">
        <f t="shared" si="21"/>
        <v>39.912</v>
      </c>
      <c r="AE616" s="89">
        <f t="shared" si="21"/>
        <v>75.102</v>
      </c>
      <c r="AF616" s="192">
        <f t="shared" si="21"/>
        <v>7.224</v>
      </c>
      <c r="AG616" s="89">
        <f t="shared" si="21"/>
        <v>89.40000000000002</v>
      </c>
      <c r="AH616" s="260">
        <f t="shared" si="21"/>
        <v>51.083999999999996</v>
      </c>
      <c r="AI616" s="89">
        <f t="shared" si="21"/>
        <v>94.911</v>
      </c>
      <c r="AJ616" s="192">
        <f t="shared" si="21"/>
        <v>213.595</v>
      </c>
      <c r="AK616" s="89">
        <f t="shared" si="21"/>
        <v>128.39600000000002</v>
      </c>
      <c r="AL616" s="193">
        <f>AL562+AL564+AL566+AL568+AL570+AL572+AL574+AL576+AL578+AL580+AL582+AL584+AL586+AL588+AL590+AL592+AL594+AL596+AL598+AL600+AL602+AL604+AL606+AL608+AL610+AL612+AL614+89.324</f>
        <v>270.58</v>
      </c>
      <c r="AM616" s="89">
        <f>AM562+AM564+AM566+AM568+AM570+AM572+AM574+AM576+AM578+AM580+AM582+AM584+AM586+AM588+AM590+AM592+AM594+AM596+AM598+AM600+AM602+AM604+AM606+AM608+AM610+AM612+AM614+AM615</f>
        <v>286.73699999999997</v>
      </c>
    </row>
    <row r="617" spans="1:39" ht="12.75">
      <c r="A617" s="55"/>
      <c r="B617" s="56"/>
      <c r="C617" s="41"/>
      <c r="D617" s="6"/>
      <c r="E617" s="6"/>
      <c r="F617" s="42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  <c r="AK617" s="33"/>
      <c r="AL617" s="33"/>
      <c r="AM617" s="33"/>
    </row>
    <row r="618" spans="1:39" ht="12.75">
      <c r="A618" s="55"/>
      <c r="B618" s="56"/>
      <c r="C618" s="41"/>
      <c r="D618" s="6"/>
      <c r="E618" s="6"/>
      <c r="F618" s="42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3"/>
      <c r="AL618" s="33"/>
      <c r="AM618" s="33"/>
    </row>
    <row r="619" spans="1:39" ht="12.75">
      <c r="A619" s="299" t="s">
        <v>1012</v>
      </c>
      <c r="B619" s="299"/>
      <c r="C619" s="299"/>
      <c r="D619" s="6"/>
      <c r="E619" s="6"/>
      <c r="F619" s="42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  <c r="AL619" s="33"/>
      <c r="AM619" s="33"/>
    </row>
    <row r="620" spans="1:39" ht="12.75">
      <c r="A620" s="300" t="s">
        <v>1016</v>
      </c>
      <c r="B620" s="300"/>
      <c r="C620" s="300"/>
      <c r="D620" s="6"/>
      <c r="E620" s="6"/>
      <c r="F620" s="42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3"/>
      <c r="AL620" s="33"/>
      <c r="AM620" s="33"/>
    </row>
    <row r="621" spans="1:3" ht="12.75">
      <c r="A621" s="277" t="s">
        <v>1016</v>
      </c>
      <c r="B621" s="277"/>
      <c r="C621" s="277"/>
    </row>
    <row r="622" spans="1:15" ht="18">
      <c r="A622" s="327" t="s">
        <v>1015</v>
      </c>
      <c r="B622" s="327"/>
      <c r="C622" s="327"/>
      <c r="D622" s="327"/>
      <c r="E622" s="327"/>
      <c r="F622" s="327"/>
      <c r="G622" s="327"/>
      <c r="H622" s="327"/>
      <c r="I622" s="327"/>
      <c r="J622" s="327"/>
      <c r="K622" s="327"/>
      <c r="L622" s="40"/>
      <c r="M622" s="40"/>
      <c r="N622" s="40"/>
      <c r="O622" s="40"/>
    </row>
    <row r="623" spans="1:3" ht="16.5" thickBot="1">
      <c r="A623" s="279" t="s">
        <v>1019</v>
      </c>
      <c r="B623" s="279"/>
      <c r="C623" s="279"/>
    </row>
    <row r="624" spans="1:57" ht="13.5" thickBot="1">
      <c r="A624" s="280" t="s">
        <v>0</v>
      </c>
      <c r="B624" s="281" t="s">
        <v>2</v>
      </c>
      <c r="C624" s="282" t="s">
        <v>3</v>
      </c>
      <c r="D624" s="275" t="s">
        <v>131</v>
      </c>
      <c r="E624" s="276"/>
      <c r="F624" s="275" t="s">
        <v>132</v>
      </c>
      <c r="G624" s="276"/>
      <c r="H624" s="275" t="s">
        <v>133</v>
      </c>
      <c r="I624" s="276"/>
      <c r="J624" s="275" t="s">
        <v>134</v>
      </c>
      <c r="K624" s="276"/>
      <c r="L624" s="275" t="s">
        <v>135</v>
      </c>
      <c r="M624" s="276"/>
      <c r="N624" s="275" t="s">
        <v>136</v>
      </c>
      <c r="O624" s="276"/>
      <c r="P624" s="275" t="s">
        <v>137</v>
      </c>
      <c r="Q624" s="276"/>
      <c r="R624" s="275" t="s">
        <v>138</v>
      </c>
      <c r="S624" s="276"/>
      <c r="T624" s="275" t="s">
        <v>139</v>
      </c>
      <c r="U624" s="276"/>
      <c r="V624" s="275" t="s">
        <v>140</v>
      </c>
      <c r="W624" s="276"/>
      <c r="X624" s="275" t="s">
        <v>141</v>
      </c>
      <c r="Y624" s="276"/>
      <c r="Z624" s="275" t="s">
        <v>99</v>
      </c>
      <c r="AA624" s="276"/>
      <c r="AB624" s="275" t="s">
        <v>100</v>
      </c>
      <c r="AC624" s="276"/>
      <c r="AD624" s="275" t="s">
        <v>101</v>
      </c>
      <c r="AE624" s="276"/>
      <c r="AF624" s="275" t="s">
        <v>102</v>
      </c>
      <c r="AG624" s="276"/>
      <c r="AH624" s="275" t="s">
        <v>105</v>
      </c>
      <c r="AI624" s="297"/>
      <c r="AJ624" s="275" t="s">
        <v>107</v>
      </c>
      <c r="AK624" s="276"/>
      <c r="AL624" s="275" t="s">
        <v>109</v>
      </c>
      <c r="AM624" s="276"/>
      <c r="AN624" s="275" t="s">
        <v>111</v>
      </c>
      <c r="AO624" s="276"/>
      <c r="AP624" s="275" t="s">
        <v>112</v>
      </c>
      <c r="AQ624" s="276"/>
      <c r="AR624" s="275" t="s">
        <v>114</v>
      </c>
      <c r="AS624" s="276"/>
      <c r="AT624" s="275" t="s">
        <v>117</v>
      </c>
      <c r="AU624" s="276"/>
      <c r="AV624" s="275" t="s">
        <v>119</v>
      </c>
      <c r="AW624" s="276"/>
      <c r="AX624" s="275" t="s">
        <v>123</v>
      </c>
      <c r="AY624" s="276"/>
      <c r="AZ624" s="275" t="s">
        <v>124</v>
      </c>
      <c r="BA624" s="276"/>
      <c r="BB624" s="275" t="s">
        <v>125</v>
      </c>
      <c r="BC624" s="276"/>
      <c r="BD624" s="293" t="s">
        <v>126</v>
      </c>
      <c r="BE624" s="294"/>
    </row>
    <row r="625" spans="1:57" ht="12.75">
      <c r="A625" s="280"/>
      <c r="B625" s="281"/>
      <c r="C625" s="282"/>
      <c r="D625" s="127" t="s">
        <v>25</v>
      </c>
      <c r="E625" s="128"/>
      <c r="F625" s="127" t="s">
        <v>25</v>
      </c>
      <c r="G625" s="128"/>
      <c r="H625" s="127" t="s">
        <v>25</v>
      </c>
      <c r="I625" s="128"/>
      <c r="J625" s="127" t="s">
        <v>25</v>
      </c>
      <c r="K625" s="128"/>
      <c r="L625" s="127" t="s">
        <v>25</v>
      </c>
      <c r="M625" s="128"/>
      <c r="N625" s="127" t="s">
        <v>25</v>
      </c>
      <c r="O625" s="128"/>
      <c r="P625" s="127" t="s">
        <v>25</v>
      </c>
      <c r="Q625" s="128"/>
      <c r="R625" s="127" t="s">
        <v>25</v>
      </c>
      <c r="S625" s="128"/>
      <c r="T625" s="127" t="s">
        <v>25</v>
      </c>
      <c r="U625" s="128"/>
      <c r="V625" s="127" t="s">
        <v>25</v>
      </c>
      <c r="W625" s="128"/>
      <c r="X625" s="127" t="s">
        <v>25</v>
      </c>
      <c r="Y625" s="128"/>
      <c r="Z625" s="127" t="s">
        <v>25</v>
      </c>
      <c r="AA625" s="128"/>
      <c r="AB625" s="127" t="s">
        <v>25</v>
      </c>
      <c r="AC625" s="128"/>
      <c r="AD625" s="127" t="s">
        <v>25</v>
      </c>
      <c r="AE625" s="128"/>
      <c r="AF625" s="127" t="s">
        <v>25</v>
      </c>
      <c r="AG625" s="128"/>
      <c r="AH625" s="127" t="s">
        <v>25</v>
      </c>
      <c r="AI625" s="160"/>
      <c r="AJ625" s="127" t="s">
        <v>25</v>
      </c>
      <c r="AK625" s="128"/>
      <c r="AL625" s="127" t="s">
        <v>25</v>
      </c>
      <c r="AM625" s="128"/>
      <c r="AN625" s="127" t="s">
        <v>25</v>
      </c>
      <c r="AO625" s="128"/>
      <c r="AP625" s="127" t="s">
        <v>25</v>
      </c>
      <c r="AQ625" s="128"/>
      <c r="AR625" s="127" t="s">
        <v>25</v>
      </c>
      <c r="AS625" s="128"/>
      <c r="AT625" s="127" t="s">
        <v>25</v>
      </c>
      <c r="AU625" s="128"/>
      <c r="AV625" s="127" t="s">
        <v>25</v>
      </c>
      <c r="AW625" s="128"/>
      <c r="AX625" s="127" t="s">
        <v>25</v>
      </c>
      <c r="AY625" s="128"/>
      <c r="AZ625" s="127" t="s">
        <v>25</v>
      </c>
      <c r="BA625" s="128"/>
      <c r="BB625" s="127" t="s">
        <v>25</v>
      </c>
      <c r="BC625" s="128"/>
      <c r="BD625" s="127" t="s">
        <v>25</v>
      </c>
      <c r="BE625" s="205"/>
    </row>
    <row r="626" spans="1:57" ht="25.5">
      <c r="A626" s="14" t="s">
        <v>27</v>
      </c>
      <c r="B626" s="9" t="s">
        <v>26</v>
      </c>
      <c r="C626" s="10"/>
      <c r="D626" s="67" t="s">
        <v>431</v>
      </c>
      <c r="E626" s="128" t="s">
        <v>843</v>
      </c>
      <c r="F626" s="67" t="s">
        <v>431</v>
      </c>
      <c r="G626" s="128" t="s">
        <v>843</v>
      </c>
      <c r="H626" s="67" t="s">
        <v>431</v>
      </c>
      <c r="I626" s="128" t="s">
        <v>843</v>
      </c>
      <c r="J626" s="67" t="s">
        <v>431</v>
      </c>
      <c r="K626" s="128" t="s">
        <v>843</v>
      </c>
      <c r="L626" s="67" t="s">
        <v>431</v>
      </c>
      <c r="M626" s="128" t="s">
        <v>843</v>
      </c>
      <c r="N626" s="67" t="s">
        <v>431</v>
      </c>
      <c r="O626" s="128" t="s">
        <v>843</v>
      </c>
      <c r="P626" s="67" t="s">
        <v>431</v>
      </c>
      <c r="Q626" s="128" t="s">
        <v>843</v>
      </c>
      <c r="R626" s="67" t="s">
        <v>431</v>
      </c>
      <c r="S626" s="128" t="s">
        <v>843</v>
      </c>
      <c r="T626" s="67" t="s">
        <v>431</v>
      </c>
      <c r="U626" s="128" t="s">
        <v>843</v>
      </c>
      <c r="V626" s="67" t="s">
        <v>431</v>
      </c>
      <c r="W626" s="128" t="s">
        <v>843</v>
      </c>
      <c r="X626" s="67" t="s">
        <v>431</v>
      </c>
      <c r="Y626" s="128" t="s">
        <v>843</v>
      </c>
      <c r="Z626" s="67" t="s">
        <v>431</v>
      </c>
      <c r="AA626" s="128" t="s">
        <v>843</v>
      </c>
      <c r="AB626" s="67" t="s">
        <v>431</v>
      </c>
      <c r="AC626" s="128" t="s">
        <v>843</v>
      </c>
      <c r="AD626" s="67" t="s">
        <v>431</v>
      </c>
      <c r="AE626" s="128" t="s">
        <v>843</v>
      </c>
      <c r="AF626" s="67" t="s">
        <v>431</v>
      </c>
      <c r="AG626" s="128" t="s">
        <v>843</v>
      </c>
      <c r="AH626" s="67" t="s">
        <v>431</v>
      </c>
      <c r="AI626" s="128" t="s">
        <v>843</v>
      </c>
      <c r="AJ626" s="67" t="s">
        <v>431</v>
      </c>
      <c r="AK626" s="128" t="s">
        <v>843</v>
      </c>
      <c r="AL626" s="67" t="s">
        <v>431</v>
      </c>
      <c r="AM626" s="128" t="s">
        <v>843</v>
      </c>
      <c r="AN626" s="67" t="s">
        <v>431</v>
      </c>
      <c r="AO626" s="128" t="s">
        <v>843</v>
      </c>
      <c r="AP626" s="67" t="s">
        <v>431</v>
      </c>
      <c r="AQ626" s="128" t="s">
        <v>843</v>
      </c>
      <c r="AR626" s="67" t="s">
        <v>431</v>
      </c>
      <c r="AS626" s="128" t="s">
        <v>843</v>
      </c>
      <c r="AT626" s="67" t="s">
        <v>431</v>
      </c>
      <c r="AU626" s="128" t="s">
        <v>843</v>
      </c>
      <c r="AV626" s="67" t="s">
        <v>431</v>
      </c>
      <c r="AW626" s="128" t="s">
        <v>843</v>
      </c>
      <c r="AX626" s="67" t="s">
        <v>431</v>
      </c>
      <c r="AY626" s="128" t="s">
        <v>843</v>
      </c>
      <c r="AZ626" s="67" t="s">
        <v>431</v>
      </c>
      <c r="BA626" s="128" t="s">
        <v>843</v>
      </c>
      <c r="BB626" s="67" t="s">
        <v>431</v>
      </c>
      <c r="BC626" s="128" t="s">
        <v>843</v>
      </c>
      <c r="BD626" s="67" t="s">
        <v>431</v>
      </c>
      <c r="BE626" s="128" t="s">
        <v>522</v>
      </c>
    </row>
    <row r="627" spans="1:57" ht="12.75">
      <c r="A627" s="11" t="s">
        <v>6</v>
      </c>
      <c r="B627" s="46" t="s">
        <v>28</v>
      </c>
      <c r="C627" s="63" t="s">
        <v>29</v>
      </c>
      <c r="D627" s="93">
        <v>1963</v>
      </c>
      <c r="E627" s="96"/>
      <c r="F627" s="93">
        <v>1963</v>
      </c>
      <c r="G627" s="96"/>
      <c r="H627" s="93">
        <v>1966</v>
      </c>
      <c r="I627" s="96"/>
      <c r="J627" s="93">
        <v>1965</v>
      </c>
      <c r="K627" s="96"/>
      <c r="L627" s="93">
        <v>1964</v>
      </c>
      <c r="M627" s="96"/>
      <c r="N627" s="93">
        <v>1964</v>
      </c>
      <c r="O627" s="96"/>
      <c r="P627" s="93">
        <v>1965</v>
      </c>
      <c r="Q627" s="96"/>
      <c r="R627" s="93">
        <v>1964</v>
      </c>
      <c r="S627" s="96"/>
      <c r="T627" s="93">
        <v>1964</v>
      </c>
      <c r="U627" s="96"/>
      <c r="V627" s="93">
        <v>1964</v>
      </c>
      <c r="W627" s="96"/>
      <c r="X627" s="93">
        <v>1964</v>
      </c>
      <c r="Y627" s="96"/>
      <c r="Z627" s="93">
        <v>1955</v>
      </c>
      <c r="AA627" s="96"/>
      <c r="AB627" s="93">
        <v>1963</v>
      </c>
      <c r="AC627" s="96"/>
      <c r="AD627" s="93">
        <v>1957</v>
      </c>
      <c r="AE627" s="96"/>
      <c r="AF627" s="93">
        <v>1958</v>
      </c>
      <c r="AG627" s="96"/>
      <c r="AH627" s="93">
        <v>1951</v>
      </c>
      <c r="AI627" s="22"/>
      <c r="AJ627" s="93">
        <v>1951</v>
      </c>
      <c r="AK627" s="96"/>
      <c r="AL627" s="93">
        <v>1950</v>
      </c>
      <c r="AM627" s="96"/>
      <c r="AN627" s="93">
        <v>1950</v>
      </c>
      <c r="AO627" s="96"/>
      <c r="AP627" s="93">
        <v>1961</v>
      </c>
      <c r="AQ627" s="96"/>
      <c r="AR627" s="93">
        <v>1960</v>
      </c>
      <c r="AS627" s="96"/>
      <c r="AT627" s="93">
        <v>1967</v>
      </c>
      <c r="AU627" s="96"/>
      <c r="AV627" s="93">
        <v>1975</v>
      </c>
      <c r="AW627" s="96"/>
      <c r="AX627" s="93">
        <v>1961</v>
      </c>
      <c r="AY627" s="96"/>
      <c r="AZ627" s="93">
        <v>1950</v>
      </c>
      <c r="BA627" s="96"/>
      <c r="BB627" s="93">
        <v>1964</v>
      </c>
      <c r="BC627" s="96"/>
      <c r="BD627" s="141">
        <v>1959</v>
      </c>
      <c r="BE627" s="96"/>
    </row>
    <row r="628" spans="1:57" ht="12.75">
      <c r="A628" s="11" t="s">
        <v>7</v>
      </c>
      <c r="B628" s="46" t="s">
        <v>30</v>
      </c>
      <c r="C628" s="63" t="s">
        <v>5</v>
      </c>
      <c r="D628" s="93">
        <v>4182</v>
      </c>
      <c r="E628" s="96"/>
      <c r="F628" s="93">
        <v>3429.61</v>
      </c>
      <c r="G628" s="96"/>
      <c r="H628" s="93">
        <v>4401.82</v>
      </c>
      <c r="I628" s="96"/>
      <c r="J628" s="93">
        <v>4163.21</v>
      </c>
      <c r="K628" s="96"/>
      <c r="L628" s="93">
        <v>4172.65</v>
      </c>
      <c r="M628" s="96"/>
      <c r="N628" s="93">
        <v>4148.77</v>
      </c>
      <c r="O628" s="96"/>
      <c r="P628" s="93">
        <v>4191.39</v>
      </c>
      <c r="Q628" s="96"/>
      <c r="R628" s="93">
        <v>4136.78</v>
      </c>
      <c r="S628" s="96"/>
      <c r="T628" s="93">
        <v>4167.04</v>
      </c>
      <c r="U628" s="96"/>
      <c r="V628" s="93">
        <v>4108.53</v>
      </c>
      <c r="W628" s="96"/>
      <c r="X628" s="93">
        <v>4415.31</v>
      </c>
      <c r="Y628" s="96"/>
      <c r="Z628" s="93">
        <v>1582.1</v>
      </c>
      <c r="AA628" s="96"/>
      <c r="AB628" s="93">
        <v>2021.9</v>
      </c>
      <c r="AC628" s="96"/>
      <c r="AD628" s="93">
        <v>2295</v>
      </c>
      <c r="AE628" s="96"/>
      <c r="AF628" s="93">
        <v>4363</v>
      </c>
      <c r="AG628" s="96"/>
      <c r="AH628" s="93">
        <v>2215.5</v>
      </c>
      <c r="AI628" s="22"/>
      <c r="AJ628" s="93">
        <v>2201.6</v>
      </c>
      <c r="AK628" s="96"/>
      <c r="AL628" s="93">
        <v>2738.25</v>
      </c>
      <c r="AM628" s="96"/>
      <c r="AN628" s="93">
        <v>1795.8</v>
      </c>
      <c r="AO628" s="96"/>
      <c r="AP628" s="93">
        <v>3460.65</v>
      </c>
      <c r="AQ628" s="96"/>
      <c r="AR628" s="93">
        <v>2508.11</v>
      </c>
      <c r="AS628" s="96"/>
      <c r="AT628" s="93">
        <v>1885.8</v>
      </c>
      <c r="AU628" s="96"/>
      <c r="AV628" s="93">
        <v>6971.1</v>
      </c>
      <c r="AW628" s="96"/>
      <c r="AX628" s="93">
        <v>1649.11</v>
      </c>
      <c r="AY628" s="96"/>
      <c r="AZ628" s="93">
        <v>2397</v>
      </c>
      <c r="BA628" s="96"/>
      <c r="BB628" s="93">
        <v>5355.39</v>
      </c>
      <c r="BC628" s="96"/>
      <c r="BD628" s="141">
        <v>4288.46</v>
      </c>
      <c r="BE628" s="96"/>
    </row>
    <row r="629" spans="1:57" ht="12.75">
      <c r="A629" s="11" t="s">
        <v>8</v>
      </c>
      <c r="B629" s="47" t="s">
        <v>31</v>
      </c>
      <c r="C629" s="63"/>
      <c r="D629" s="94"/>
      <c r="E629" s="97"/>
      <c r="F629" s="94"/>
      <c r="G629" s="97"/>
      <c r="H629" s="94"/>
      <c r="I629" s="97"/>
      <c r="J629" s="94"/>
      <c r="K629" s="97"/>
      <c r="L629" s="94"/>
      <c r="M629" s="97"/>
      <c r="N629" s="94"/>
      <c r="O629" s="97"/>
      <c r="P629" s="94"/>
      <c r="Q629" s="97"/>
      <c r="R629" s="94"/>
      <c r="S629" s="97"/>
      <c r="T629" s="94"/>
      <c r="U629" s="97"/>
      <c r="V629" s="94"/>
      <c r="W629" s="97"/>
      <c r="X629" s="94"/>
      <c r="Y629" s="97"/>
      <c r="Z629" s="168"/>
      <c r="AA629" s="169"/>
      <c r="AB629" s="94"/>
      <c r="AC629" s="97"/>
      <c r="AD629" s="94"/>
      <c r="AE629" s="97"/>
      <c r="AF629" s="94"/>
      <c r="AG629" s="97"/>
      <c r="AH629" s="122"/>
      <c r="AI629" s="23"/>
      <c r="AJ629" s="94"/>
      <c r="AK629" s="97"/>
      <c r="AL629" s="94"/>
      <c r="AM629" s="97"/>
      <c r="AN629" s="94"/>
      <c r="AO629" s="97"/>
      <c r="AP629" s="94"/>
      <c r="AQ629" s="97"/>
      <c r="AR629" s="94"/>
      <c r="AS629" s="97"/>
      <c r="AT629" s="94"/>
      <c r="AU629" s="97"/>
      <c r="AV629" s="94"/>
      <c r="AW629" s="97"/>
      <c r="AX629" s="94"/>
      <c r="AY629" s="97"/>
      <c r="AZ629" s="94"/>
      <c r="BA629" s="97"/>
      <c r="BB629" s="94"/>
      <c r="BC629" s="97"/>
      <c r="BD629" s="182"/>
      <c r="BE629" s="97"/>
    </row>
    <row r="630" spans="1:57" ht="12.75">
      <c r="A630" s="11"/>
      <c r="B630" s="47" t="s">
        <v>145</v>
      </c>
      <c r="C630" s="63"/>
      <c r="D630" s="94"/>
      <c r="E630" s="97"/>
      <c r="F630" s="94"/>
      <c r="G630" s="97"/>
      <c r="H630" s="94"/>
      <c r="I630" s="97"/>
      <c r="J630" s="94"/>
      <c r="K630" s="97"/>
      <c r="L630" s="94"/>
      <c r="M630" s="97"/>
      <c r="N630" s="94"/>
      <c r="O630" s="97"/>
      <c r="P630" s="94"/>
      <c r="Q630" s="97"/>
      <c r="R630" s="94"/>
      <c r="S630" s="97"/>
      <c r="T630" s="94"/>
      <c r="U630" s="97"/>
      <c r="V630" s="94"/>
      <c r="W630" s="97"/>
      <c r="X630" s="94"/>
      <c r="Y630" s="97"/>
      <c r="Z630" s="168"/>
      <c r="AA630" s="169"/>
      <c r="AB630" s="94"/>
      <c r="AC630" s="97"/>
      <c r="AD630" s="94"/>
      <c r="AE630" s="97"/>
      <c r="AF630" s="94"/>
      <c r="AG630" s="97"/>
      <c r="AH630" s="122"/>
      <c r="AI630" s="23"/>
      <c r="AJ630" s="94"/>
      <c r="AK630" s="97"/>
      <c r="AL630" s="94"/>
      <c r="AM630" s="97"/>
      <c r="AN630" s="94"/>
      <c r="AO630" s="97"/>
      <c r="AP630" s="94"/>
      <c r="AQ630" s="97"/>
      <c r="AR630" s="94"/>
      <c r="AS630" s="97"/>
      <c r="AT630" s="94"/>
      <c r="AU630" s="97"/>
      <c r="AV630" s="94"/>
      <c r="AW630" s="97"/>
      <c r="AX630" s="94"/>
      <c r="AY630" s="97"/>
      <c r="AZ630" s="94"/>
      <c r="BA630" s="97"/>
      <c r="BB630" s="94"/>
      <c r="BC630" s="97"/>
      <c r="BD630" s="182"/>
      <c r="BE630" s="97"/>
    </row>
    <row r="631" spans="1:57" ht="12.75">
      <c r="A631" s="11" t="s">
        <v>10</v>
      </c>
      <c r="B631" s="46" t="s">
        <v>217</v>
      </c>
      <c r="C631" s="63" t="s">
        <v>4</v>
      </c>
      <c r="D631" s="122">
        <v>64.598</v>
      </c>
      <c r="E631" s="123"/>
      <c r="F631" s="122">
        <v>336.483</v>
      </c>
      <c r="G631" s="123"/>
      <c r="H631" s="122">
        <v>196.134</v>
      </c>
      <c r="I631" s="123"/>
      <c r="J631" s="122">
        <v>373.027</v>
      </c>
      <c r="K631" s="123"/>
      <c r="L631" s="122">
        <v>375.657</v>
      </c>
      <c r="M631" s="123"/>
      <c r="N631" s="172">
        <v>-127.354</v>
      </c>
      <c r="O631" s="173"/>
      <c r="P631" s="122">
        <v>94.739</v>
      </c>
      <c r="Q631" s="123"/>
      <c r="R631" s="172">
        <v>-158.07</v>
      </c>
      <c r="S631" s="173"/>
      <c r="T631" s="172">
        <v>-48.947</v>
      </c>
      <c r="U631" s="173"/>
      <c r="V631" s="172">
        <v>-1180.061</v>
      </c>
      <c r="W631" s="173"/>
      <c r="X631" s="122">
        <v>146.362</v>
      </c>
      <c r="Y631" s="123"/>
      <c r="Z631" s="172">
        <v>-109.252</v>
      </c>
      <c r="AA631" s="173"/>
      <c r="AB631" s="172">
        <v>-133.272</v>
      </c>
      <c r="AC631" s="173"/>
      <c r="AD631" s="172">
        <v>-713.758</v>
      </c>
      <c r="AE631" s="173"/>
      <c r="AF631" s="122">
        <v>-54.098</v>
      </c>
      <c r="AG631" s="123"/>
      <c r="AH631" s="172">
        <v>-77.925</v>
      </c>
      <c r="AI631" s="31"/>
      <c r="AJ631" s="172">
        <v>-56.714</v>
      </c>
      <c r="AK631" s="173"/>
      <c r="AL631" s="172">
        <v>-592.598</v>
      </c>
      <c r="AM631" s="173"/>
      <c r="AN631" s="172">
        <v>-148.164</v>
      </c>
      <c r="AO631" s="173"/>
      <c r="AP631" s="172">
        <v>-102.953</v>
      </c>
      <c r="AQ631" s="173"/>
      <c r="AR631" s="122">
        <v>269.456</v>
      </c>
      <c r="AS631" s="123"/>
      <c r="AT631" s="172">
        <v>-891.287</v>
      </c>
      <c r="AU631" s="173"/>
      <c r="AV631" s="122">
        <v>527.162</v>
      </c>
      <c r="AW631" s="123"/>
      <c r="AX631" s="172">
        <v>-185.429</v>
      </c>
      <c r="AY631" s="173"/>
      <c r="AZ631" s="172">
        <v>-52.802</v>
      </c>
      <c r="BA631" s="173"/>
      <c r="BB631" s="122">
        <v>206.984</v>
      </c>
      <c r="BC631" s="123"/>
      <c r="BD631" s="206">
        <v>-922.195</v>
      </c>
      <c r="BE631" s="173"/>
    </row>
    <row r="632" spans="1:57" ht="25.5">
      <c r="A632" s="11" t="s">
        <v>11</v>
      </c>
      <c r="B632" s="46" t="s">
        <v>425</v>
      </c>
      <c r="C632" s="63" t="s">
        <v>4</v>
      </c>
      <c r="D632" s="122">
        <v>206.339</v>
      </c>
      <c r="E632" s="123"/>
      <c r="F632" s="122">
        <v>136.425</v>
      </c>
      <c r="G632" s="123"/>
      <c r="H632" s="122">
        <v>217.434</v>
      </c>
      <c r="I632" s="123"/>
      <c r="J632" s="122">
        <v>205.238</v>
      </c>
      <c r="K632" s="123"/>
      <c r="L632" s="122">
        <v>205.806</v>
      </c>
      <c r="M632" s="123"/>
      <c r="N632" s="172">
        <v>204.892</v>
      </c>
      <c r="O632" s="173"/>
      <c r="P632" s="122">
        <v>204.932</v>
      </c>
      <c r="Q632" s="123"/>
      <c r="R632" s="172">
        <v>204.201</v>
      </c>
      <c r="S632" s="173"/>
      <c r="T632" s="172">
        <v>205.613</v>
      </c>
      <c r="U632" s="173"/>
      <c r="V632" s="172">
        <v>203.273</v>
      </c>
      <c r="W632" s="173"/>
      <c r="X632" s="122">
        <v>216.024</v>
      </c>
      <c r="Y632" s="123"/>
      <c r="Z632" s="197">
        <v>78.111</v>
      </c>
      <c r="AA632" s="198"/>
      <c r="AB632" s="172">
        <v>99.86</v>
      </c>
      <c r="AC632" s="173"/>
      <c r="AD632" s="172">
        <v>113.603</v>
      </c>
      <c r="AE632" s="173"/>
      <c r="AF632" s="122">
        <v>211.444</v>
      </c>
      <c r="AG632" s="123"/>
      <c r="AH632" s="172">
        <v>88.909</v>
      </c>
      <c r="AI632" s="31"/>
      <c r="AJ632" s="172">
        <v>108.413</v>
      </c>
      <c r="AK632" s="173"/>
      <c r="AL632" s="172">
        <v>117.553</v>
      </c>
      <c r="AM632" s="173"/>
      <c r="AN632" s="172">
        <v>41.68</v>
      </c>
      <c r="AO632" s="173"/>
      <c r="AP632" s="172">
        <v>134.954</v>
      </c>
      <c r="AQ632" s="173"/>
      <c r="AR632" s="122">
        <v>123.762</v>
      </c>
      <c r="AS632" s="123"/>
      <c r="AT632" s="201">
        <v>93.66</v>
      </c>
      <c r="AU632" s="202"/>
      <c r="AV632" s="122">
        <v>324.717</v>
      </c>
      <c r="AW632" s="123"/>
      <c r="AX632" s="172">
        <v>79.266</v>
      </c>
      <c r="AY632" s="173"/>
      <c r="AZ632" s="172">
        <v>117.825</v>
      </c>
      <c r="BA632" s="173"/>
      <c r="BB632" s="122">
        <v>256.838</v>
      </c>
      <c r="BC632" s="123"/>
      <c r="BD632" s="206">
        <v>191.516</v>
      </c>
      <c r="BE632" s="173"/>
    </row>
    <row r="633" spans="1:57" ht="12.75">
      <c r="A633" s="48" t="s">
        <v>12</v>
      </c>
      <c r="B633" s="49" t="s">
        <v>32</v>
      </c>
      <c r="C633" s="22" t="s">
        <v>4</v>
      </c>
      <c r="D633" s="100">
        <f>SUM(D631:D632)</f>
        <v>270.937</v>
      </c>
      <c r="E633" s="101"/>
      <c r="F633" s="100">
        <f>SUM(F631:F632)</f>
        <v>472.908</v>
      </c>
      <c r="G633" s="101"/>
      <c r="H633" s="100">
        <f>SUM(H631:H632)</f>
        <v>413.568</v>
      </c>
      <c r="I633" s="101"/>
      <c r="J633" s="100">
        <f>SUM(J631:J632)</f>
        <v>578.265</v>
      </c>
      <c r="K633" s="101"/>
      <c r="L633" s="100">
        <f>SUM(L631:L632)</f>
        <v>581.463</v>
      </c>
      <c r="M633" s="101"/>
      <c r="N633" s="100">
        <f>SUM(N631:N632)</f>
        <v>77.538</v>
      </c>
      <c r="O633" s="101"/>
      <c r="P633" s="100">
        <f>SUM(P631:P632)</f>
        <v>299.671</v>
      </c>
      <c r="Q633" s="101"/>
      <c r="R633" s="100">
        <f>SUM(R631:R632)</f>
        <v>46.131</v>
      </c>
      <c r="S633" s="101"/>
      <c r="T633" s="100">
        <f>SUM(T631:T632)</f>
        <v>156.666</v>
      </c>
      <c r="U633" s="101"/>
      <c r="V633" s="100">
        <f>SUM(V631:V632)</f>
        <v>-976.7879999999999</v>
      </c>
      <c r="W633" s="101"/>
      <c r="X633" s="100">
        <f>SUM(X631:X632)</f>
        <v>362.38599999999997</v>
      </c>
      <c r="Y633" s="101"/>
      <c r="Z633" s="100">
        <f>SUM(Z631:Z632)</f>
        <v>-31.14099999999999</v>
      </c>
      <c r="AA633" s="101"/>
      <c r="AB633" s="100">
        <f>SUM(AB631:AB632)</f>
        <v>-33.41199999999999</v>
      </c>
      <c r="AC633" s="101"/>
      <c r="AD633" s="100">
        <f>SUM(AD631:AD632)</f>
        <v>-600.1550000000001</v>
      </c>
      <c r="AE633" s="101"/>
      <c r="AF633" s="100">
        <f>SUM(AF631:AF632)</f>
        <v>157.346</v>
      </c>
      <c r="AG633" s="101"/>
      <c r="AH633" s="100">
        <f>SUM(AH631:AH632)</f>
        <v>10.984000000000009</v>
      </c>
      <c r="AI633" s="28"/>
      <c r="AJ633" s="100">
        <f>SUM(AJ631:AJ632)</f>
        <v>51.699</v>
      </c>
      <c r="AK633" s="101"/>
      <c r="AL633" s="100">
        <f>SUM(AL631:AL632)</f>
        <v>-475.04499999999996</v>
      </c>
      <c r="AM633" s="101"/>
      <c r="AN633" s="100">
        <f>SUM(AN631:AN632)</f>
        <v>-106.48399999999998</v>
      </c>
      <c r="AO633" s="101"/>
      <c r="AP633" s="100">
        <f>SUM(AP631:AP632)</f>
        <v>32.001000000000005</v>
      </c>
      <c r="AQ633" s="101"/>
      <c r="AR633" s="100">
        <f>SUM(AR631:AR632)</f>
        <v>393.218</v>
      </c>
      <c r="AS633" s="101"/>
      <c r="AT633" s="100">
        <f>SUM(AT631:AT632)</f>
        <v>-797.6270000000001</v>
      </c>
      <c r="AU633" s="101"/>
      <c r="AV633" s="100">
        <f>SUM(AV631:AV632)</f>
        <v>851.879</v>
      </c>
      <c r="AW633" s="101"/>
      <c r="AX633" s="100">
        <f>SUM(AX631:AX632)</f>
        <v>-106.163</v>
      </c>
      <c r="AY633" s="101"/>
      <c r="AZ633" s="100">
        <f>SUM(AZ631:AZ632)</f>
        <v>65.023</v>
      </c>
      <c r="BA633" s="101"/>
      <c r="BB633" s="100">
        <f>SUM(BB631:BB632)</f>
        <v>463.822</v>
      </c>
      <c r="BC633" s="101"/>
      <c r="BD633" s="184">
        <f>SUM(BD631:BD632)</f>
        <v>-730.6790000000001</v>
      </c>
      <c r="BE633" s="101"/>
    </row>
    <row r="634" spans="1:57" ht="12.75">
      <c r="A634" s="48"/>
      <c r="B634" s="49" t="s">
        <v>432</v>
      </c>
      <c r="C634" s="22"/>
      <c r="D634" s="100">
        <v>22.927</v>
      </c>
      <c r="E634" s="101"/>
      <c r="F634" s="100">
        <v>15.158</v>
      </c>
      <c r="G634" s="101"/>
      <c r="H634" s="100">
        <v>24.159</v>
      </c>
      <c r="I634" s="101"/>
      <c r="J634" s="100">
        <v>22.804</v>
      </c>
      <c r="K634" s="101"/>
      <c r="L634" s="100">
        <v>22.867</v>
      </c>
      <c r="M634" s="101"/>
      <c r="N634" s="100">
        <v>22.766</v>
      </c>
      <c r="O634" s="101"/>
      <c r="P634" s="95">
        <v>22.77</v>
      </c>
      <c r="Q634" s="101"/>
      <c r="R634" s="100">
        <v>22.689</v>
      </c>
      <c r="S634" s="101"/>
      <c r="T634" s="100">
        <v>22.846</v>
      </c>
      <c r="U634" s="101"/>
      <c r="V634" s="100">
        <v>22.586</v>
      </c>
      <c r="W634" s="101"/>
      <c r="X634" s="100">
        <v>24.003</v>
      </c>
      <c r="Y634" s="101"/>
      <c r="Z634" s="100">
        <v>8.678</v>
      </c>
      <c r="AA634" s="101"/>
      <c r="AB634" s="100">
        <v>11.096</v>
      </c>
      <c r="AC634" s="101"/>
      <c r="AD634" s="100">
        <v>12.623</v>
      </c>
      <c r="AE634" s="101"/>
      <c r="AF634" s="100">
        <v>23.494</v>
      </c>
      <c r="AG634" s="101"/>
      <c r="AH634" s="100">
        <v>9.879</v>
      </c>
      <c r="AI634" s="28"/>
      <c r="AJ634" s="100">
        <v>12.046</v>
      </c>
      <c r="AK634" s="101"/>
      <c r="AL634" s="100">
        <v>13.061</v>
      </c>
      <c r="AM634" s="101"/>
      <c r="AN634" s="100">
        <v>4.631</v>
      </c>
      <c r="AO634" s="101"/>
      <c r="AP634" s="100">
        <v>14.995</v>
      </c>
      <c r="AQ634" s="101"/>
      <c r="AR634" s="100">
        <v>13.751</v>
      </c>
      <c r="AS634" s="101"/>
      <c r="AT634" s="100">
        <v>10.407</v>
      </c>
      <c r="AU634" s="101"/>
      <c r="AV634" s="100">
        <v>36.08</v>
      </c>
      <c r="AW634" s="101"/>
      <c r="AX634" s="100">
        <v>8.807</v>
      </c>
      <c r="AY634" s="101"/>
      <c r="AZ634" s="100">
        <v>13.092</v>
      </c>
      <c r="BA634" s="101"/>
      <c r="BB634" s="100">
        <v>28.538</v>
      </c>
      <c r="BC634" s="101"/>
      <c r="BD634" s="186">
        <v>21.28</v>
      </c>
      <c r="BE634" s="101"/>
    </row>
    <row r="635" spans="1:57" ht="12.75">
      <c r="A635" s="50"/>
      <c r="B635" s="47" t="s">
        <v>1</v>
      </c>
      <c r="C635" s="64"/>
      <c r="D635" s="94"/>
      <c r="E635" s="97"/>
      <c r="F635" s="94"/>
      <c r="G635" s="97"/>
      <c r="H635" s="94"/>
      <c r="I635" s="97"/>
      <c r="J635" s="94"/>
      <c r="K635" s="97"/>
      <c r="L635" s="94"/>
      <c r="M635" s="97"/>
      <c r="N635" s="94"/>
      <c r="O635" s="97"/>
      <c r="P635" s="94"/>
      <c r="Q635" s="97"/>
      <c r="R635" s="94"/>
      <c r="S635" s="97"/>
      <c r="T635" s="94"/>
      <c r="U635" s="97"/>
      <c r="V635" s="94"/>
      <c r="W635" s="97"/>
      <c r="X635" s="94"/>
      <c r="Y635" s="97"/>
      <c r="Z635" s="168"/>
      <c r="AA635" s="169"/>
      <c r="AB635" s="94"/>
      <c r="AC635" s="97"/>
      <c r="AD635" s="94"/>
      <c r="AE635" s="97"/>
      <c r="AF635" s="94"/>
      <c r="AG635" s="97"/>
      <c r="AH635" s="122"/>
      <c r="AI635" s="23"/>
      <c r="AJ635" s="94"/>
      <c r="AK635" s="97"/>
      <c r="AL635" s="94"/>
      <c r="AM635" s="97"/>
      <c r="AN635" s="94"/>
      <c r="AO635" s="97"/>
      <c r="AP635" s="94"/>
      <c r="AQ635" s="97"/>
      <c r="AR635" s="94"/>
      <c r="AS635" s="97"/>
      <c r="AT635" s="122"/>
      <c r="AU635" s="123"/>
      <c r="AV635" s="94"/>
      <c r="AW635" s="97"/>
      <c r="AX635" s="94"/>
      <c r="AY635" s="97"/>
      <c r="AZ635" s="94"/>
      <c r="BA635" s="97"/>
      <c r="BB635" s="94"/>
      <c r="BC635" s="97"/>
      <c r="BD635" s="182"/>
      <c r="BE635" s="97"/>
    </row>
    <row r="636" spans="1:57" ht="12.75">
      <c r="A636" s="38" t="s">
        <v>27</v>
      </c>
      <c r="B636" s="1" t="s">
        <v>146</v>
      </c>
      <c r="C636" s="65" t="s">
        <v>147</v>
      </c>
      <c r="D636" s="100">
        <v>0</v>
      </c>
      <c r="E636" s="101">
        <v>0</v>
      </c>
      <c r="F636" s="100">
        <v>0</v>
      </c>
      <c r="G636" s="101">
        <v>0</v>
      </c>
      <c r="H636" s="100">
        <v>0</v>
      </c>
      <c r="I636" s="101">
        <v>0</v>
      </c>
      <c r="J636" s="100">
        <v>0</v>
      </c>
      <c r="K636" s="101">
        <v>0</v>
      </c>
      <c r="L636" s="100">
        <v>0</v>
      </c>
      <c r="M636" s="101">
        <v>0</v>
      </c>
      <c r="N636" s="175" t="s">
        <v>241</v>
      </c>
      <c r="O636" s="176">
        <v>0</v>
      </c>
      <c r="P636" s="175" t="s">
        <v>241</v>
      </c>
      <c r="Q636" s="176">
        <v>0</v>
      </c>
      <c r="R636" s="175" t="s">
        <v>241</v>
      </c>
      <c r="S636" s="176">
        <v>0</v>
      </c>
      <c r="T636" s="175" t="s">
        <v>241</v>
      </c>
      <c r="U636" s="176">
        <v>0</v>
      </c>
      <c r="V636" s="175" t="s">
        <v>241</v>
      </c>
      <c r="W636" s="176">
        <v>0</v>
      </c>
      <c r="X636" s="175" t="s">
        <v>241</v>
      </c>
      <c r="Y636" s="176">
        <v>0</v>
      </c>
      <c r="Z636" s="175" t="s">
        <v>241</v>
      </c>
      <c r="AA636" s="176">
        <v>0</v>
      </c>
      <c r="AB636" s="175" t="s">
        <v>227</v>
      </c>
      <c r="AC636" s="176" t="s">
        <v>227</v>
      </c>
      <c r="AD636" s="100">
        <v>0</v>
      </c>
      <c r="AE636" s="101">
        <v>0</v>
      </c>
      <c r="AF636" s="100">
        <v>0</v>
      </c>
      <c r="AG636" s="101">
        <v>0</v>
      </c>
      <c r="AH636" s="100">
        <v>0</v>
      </c>
      <c r="AI636" s="28">
        <v>0</v>
      </c>
      <c r="AJ636" s="100">
        <v>10</v>
      </c>
      <c r="AK636" s="101">
        <v>0</v>
      </c>
      <c r="AL636" s="100">
        <v>0</v>
      </c>
      <c r="AM636" s="101">
        <v>12</v>
      </c>
      <c r="AN636" s="100">
        <v>0</v>
      </c>
      <c r="AO636" s="101">
        <v>0</v>
      </c>
      <c r="AP636" s="100">
        <v>10</v>
      </c>
      <c r="AQ636" s="101">
        <v>10</v>
      </c>
      <c r="AR636" s="100">
        <v>50</v>
      </c>
      <c r="AS636" s="101">
        <v>50</v>
      </c>
      <c r="AT636" s="100">
        <v>0</v>
      </c>
      <c r="AU636" s="101">
        <v>0</v>
      </c>
      <c r="AV636" s="100">
        <v>0</v>
      </c>
      <c r="AW636" s="101">
        <v>45</v>
      </c>
      <c r="AX636" s="100">
        <v>0</v>
      </c>
      <c r="AY636" s="101">
        <v>15</v>
      </c>
      <c r="AZ636" s="100">
        <v>0</v>
      </c>
      <c r="BA636" s="101">
        <v>0</v>
      </c>
      <c r="BB636" s="100">
        <v>0</v>
      </c>
      <c r="BC636" s="101">
        <v>0</v>
      </c>
      <c r="BD636" s="184">
        <v>0</v>
      </c>
      <c r="BE636" s="101">
        <v>0</v>
      </c>
    </row>
    <row r="637" spans="1:57" ht="12.75">
      <c r="A637" s="39"/>
      <c r="B637" s="2"/>
      <c r="C637" s="66" t="s">
        <v>148</v>
      </c>
      <c r="D637" s="100">
        <v>0</v>
      </c>
      <c r="E637" s="101">
        <v>0</v>
      </c>
      <c r="F637" s="100">
        <v>0</v>
      </c>
      <c r="G637" s="101">
        <v>0</v>
      </c>
      <c r="H637" s="100">
        <v>0</v>
      </c>
      <c r="I637" s="101">
        <v>0</v>
      </c>
      <c r="J637" s="100">
        <v>0</v>
      </c>
      <c r="K637" s="101">
        <v>0</v>
      </c>
      <c r="L637" s="100">
        <v>0</v>
      </c>
      <c r="M637" s="101">
        <v>0</v>
      </c>
      <c r="N637" s="175" t="s">
        <v>241</v>
      </c>
      <c r="O637" s="176">
        <v>0</v>
      </c>
      <c r="P637" s="175" t="s">
        <v>241</v>
      </c>
      <c r="Q637" s="176">
        <v>0</v>
      </c>
      <c r="R637" s="175" t="s">
        <v>241</v>
      </c>
      <c r="S637" s="176">
        <v>0</v>
      </c>
      <c r="T637" s="175" t="s">
        <v>241</v>
      </c>
      <c r="U637" s="176">
        <v>0</v>
      </c>
      <c r="V637" s="175" t="s">
        <v>241</v>
      </c>
      <c r="W637" s="176">
        <v>0</v>
      </c>
      <c r="X637" s="175" t="s">
        <v>241</v>
      </c>
      <c r="Y637" s="176">
        <v>0</v>
      </c>
      <c r="Z637" s="175" t="s">
        <v>241</v>
      </c>
      <c r="AA637" s="176">
        <v>0</v>
      </c>
      <c r="AB637" s="175" t="s">
        <v>246</v>
      </c>
      <c r="AC637" s="176" t="s">
        <v>473</v>
      </c>
      <c r="AD637" s="100">
        <v>0</v>
      </c>
      <c r="AE637" s="101">
        <v>0</v>
      </c>
      <c r="AF637" s="100">
        <v>0</v>
      </c>
      <c r="AG637" s="101">
        <v>0</v>
      </c>
      <c r="AH637" s="100">
        <v>0</v>
      </c>
      <c r="AI637" s="28">
        <v>0</v>
      </c>
      <c r="AJ637" s="175" t="s">
        <v>239</v>
      </c>
      <c r="AK637" s="176">
        <v>0</v>
      </c>
      <c r="AL637" s="100">
        <v>0</v>
      </c>
      <c r="AM637" s="101">
        <v>5.914</v>
      </c>
      <c r="AN637" s="100">
        <v>0</v>
      </c>
      <c r="AO637" s="101">
        <v>0</v>
      </c>
      <c r="AP637" s="175" t="s">
        <v>293</v>
      </c>
      <c r="AQ637" s="176" t="s">
        <v>744</v>
      </c>
      <c r="AR637" s="100">
        <v>36.42</v>
      </c>
      <c r="AS637" s="101">
        <v>21.613</v>
      </c>
      <c r="AT637" s="100">
        <v>0</v>
      </c>
      <c r="AU637" s="101">
        <v>0</v>
      </c>
      <c r="AV637" s="100">
        <v>0</v>
      </c>
      <c r="AW637" s="101">
        <v>22.222</v>
      </c>
      <c r="AX637" s="100">
        <v>0</v>
      </c>
      <c r="AY637" s="101">
        <v>4.272</v>
      </c>
      <c r="AZ637" s="100">
        <v>0</v>
      </c>
      <c r="BA637" s="101">
        <v>0</v>
      </c>
      <c r="BB637" s="100">
        <v>0</v>
      </c>
      <c r="BC637" s="101">
        <v>0</v>
      </c>
      <c r="BD637" s="184">
        <v>0</v>
      </c>
      <c r="BE637" s="101">
        <v>0</v>
      </c>
    </row>
    <row r="638" spans="1:57" ht="12.75">
      <c r="A638" s="38" t="s">
        <v>8</v>
      </c>
      <c r="B638" s="1" t="s">
        <v>211</v>
      </c>
      <c r="C638" s="65" t="s">
        <v>210</v>
      </c>
      <c r="D638" s="100">
        <v>50</v>
      </c>
      <c r="E638" s="100">
        <v>48</v>
      </c>
      <c r="F638" s="100">
        <v>50</v>
      </c>
      <c r="G638" s="101">
        <v>48</v>
      </c>
      <c r="H638" s="100">
        <v>0</v>
      </c>
      <c r="I638" s="101">
        <v>0</v>
      </c>
      <c r="J638" s="100">
        <v>50</v>
      </c>
      <c r="K638" s="101">
        <v>58</v>
      </c>
      <c r="L638" s="100">
        <v>50</v>
      </c>
      <c r="M638" s="101">
        <v>63</v>
      </c>
      <c r="N638" s="175" t="s">
        <v>227</v>
      </c>
      <c r="O638" s="237" t="s">
        <v>703</v>
      </c>
      <c r="P638" s="175" t="s">
        <v>227</v>
      </c>
      <c r="Q638" s="176">
        <v>24</v>
      </c>
      <c r="R638" s="175" t="s">
        <v>238</v>
      </c>
      <c r="S638" s="176" t="s">
        <v>238</v>
      </c>
      <c r="T638" s="175" t="s">
        <v>238</v>
      </c>
      <c r="U638" s="176" t="s">
        <v>238</v>
      </c>
      <c r="V638" s="175" t="s">
        <v>241</v>
      </c>
      <c r="W638" s="176">
        <v>0</v>
      </c>
      <c r="X638" s="175" t="s">
        <v>241</v>
      </c>
      <c r="Y638" s="176">
        <v>0</v>
      </c>
      <c r="Z638" s="175" t="s">
        <v>241</v>
      </c>
      <c r="AA638" s="176">
        <v>0</v>
      </c>
      <c r="AB638" s="175" t="s">
        <v>241</v>
      </c>
      <c r="AC638" s="176">
        <v>0</v>
      </c>
      <c r="AD638" s="100">
        <v>0</v>
      </c>
      <c r="AE638" s="101">
        <v>0</v>
      </c>
      <c r="AF638" s="100">
        <v>0</v>
      </c>
      <c r="AG638" s="101">
        <v>0</v>
      </c>
      <c r="AH638" s="100">
        <v>0</v>
      </c>
      <c r="AI638" s="28">
        <v>0</v>
      </c>
      <c r="AJ638" s="100">
        <v>0</v>
      </c>
      <c r="AK638" s="101">
        <v>0</v>
      </c>
      <c r="AL638" s="100">
        <v>0</v>
      </c>
      <c r="AM638" s="101">
        <v>0</v>
      </c>
      <c r="AN638" s="100">
        <v>0</v>
      </c>
      <c r="AO638" s="101">
        <v>0</v>
      </c>
      <c r="AP638" s="100">
        <v>0</v>
      </c>
      <c r="AQ638" s="101">
        <v>0</v>
      </c>
      <c r="AR638" s="100">
        <v>0</v>
      </c>
      <c r="AS638" s="101">
        <v>0</v>
      </c>
      <c r="AT638" s="100">
        <v>0</v>
      </c>
      <c r="AU638" s="101">
        <v>0</v>
      </c>
      <c r="AV638" s="100">
        <v>30</v>
      </c>
      <c r="AW638" s="101">
        <v>120</v>
      </c>
      <c r="AX638" s="100">
        <v>0</v>
      </c>
      <c r="AY638" s="101">
        <v>0</v>
      </c>
      <c r="AZ638" s="100">
        <v>0</v>
      </c>
      <c r="BA638" s="101">
        <v>0</v>
      </c>
      <c r="BB638" s="100">
        <v>30</v>
      </c>
      <c r="BC638" s="101">
        <v>46.5</v>
      </c>
      <c r="BD638" s="184">
        <v>0</v>
      </c>
      <c r="BE638" s="101">
        <v>0</v>
      </c>
    </row>
    <row r="639" spans="1:57" ht="12.75">
      <c r="A639" s="39"/>
      <c r="B639" s="2"/>
      <c r="C639" s="66" t="s">
        <v>148</v>
      </c>
      <c r="D639" s="95">
        <v>13.5</v>
      </c>
      <c r="E639" s="95">
        <v>26.084</v>
      </c>
      <c r="F639" s="175" t="s">
        <v>239</v>
      </c>
      <c r="G639" s="176">
        <v>25.807</v>
      </c>
      <c r="H639" s="175" t="s">
        <v>241</v>
      </c>
      <c r="I639" s="176">
        <v>0</v>
      </c>
      <c r="J639" s="175" t="s">
        <v>239</v>
      </c>
      <c r="K639" s="176">
        <v>28.82</v>
      </c>
      <c r="L639" s="175" t="s">
        <v>239</v>
      </c>
      <c r="M639" s="176" t="s">
        <v>701</v>
      </c>
      <c r="N639" s="175" t="s">
        <v>243</v>
      </c>
      <c r="O639" s="237" t="s">
        <v>704</v>
      </c>
      <c r="P639" s="175" t="s">
        <v>243</v>
      </c>
      <c r="Q639" s="176">
        <v>5.166</v>
      </c>
      <c r="R639" s="175" t="s">
        <v>282</v>
      </c>
      <c r="S639" s="176" t="s">
        <v>717</v>
      </c>
      <c r="T639" s="175" t="s">
        <v>282</v>
      </c>
      <c r="U639" s="176" t="s">
        <v>717</v>
      </c>
      <c r="V639" s="175" t="s">
        <v>241</v>
      </c>
      <c r="W639" s="176">
        <v>0</v>
      </c>
      <c r="X639" s="175" t="s">
        <v>241</v>
      </c>
      <c r="Y639" s="176">
        <v>0</v>
      </c>
      <c r="Z639" s="175" t="s">
        <v>241</v>
      </c>
      <c r="AA639" s="176">
        <v>0</v>
      </c>
      <c r="AB639" s="175" t="s">
        <v>241</v>
      </c>
      <c r="AC639" s="176">
        <v>0</v>
      </c>
      <c r="AD639" s="100">
        <v>0</v>
      </c>
      <c r="AE639" s="101">
        <v>0</v>
      </c>
      <c r="AF639" s="100">
        <v>0</v>
      </c>
      <c r="AG639" s="101">
        <v>0</v>
      </c>
      <c r="AH639" s="100">
        <v>0</v>
      </c>
      <c r="AI639" s="28">
        <v>0</v>
      </c>
      <c r="AJ639" s="100">
        <v>0</v>
      </c>
      <c r="AK639" s="101">
        <v>0</v>
      </c>
      <c r="AL639" s="100">
        <v>0</v>
      </c>
      <c r="AM639" s="101">
        <v>0</v>
      </c>
      <c r="AN639" s="100">
        <v>0</v>
      </c>
      <c r="AO639" s="101">
        <v>0</v>
      </c>
      <c r="AP639" s="100">
        <v>0</v>
      </c>
      <c r="AQ639" s="101">
        <v>0</v>
      </c>
      <c r="AR639" s="100">
        <v>0</v>
      </c>
      <c r="AS639" s="101">
        <v>0</v>
      </c>
      <c r="AT639" s="100">
        <v>0</v>
      </c>
      <c r="AU639" s="101">
        <v>0</v>
      </c>
      <c r="AV639" s="175" t="s">
        <v>407</v>
      </c>
      <c r="AW639" s="176">
        <v>32.625</v>
      </c>
      <c r="AX639" s="100">
        <v>0</v>
      </c>
      <c r="AY639" s="101">
        <v>0</v>
      </c>
      <c r="AZ639" s="100">
        <v>0</v>
      </c>
      <c r="BA639" s="101">
        <v>0</v>
      </c>
      <c r="BB639" s="175" t="s">
        <v>297</v>
      </c>
      <c r="BC639" s="101">
        <v>13.791</v>
      </c>
      <c r="BD639" s="184">
        <v>0</v>
      </c>
      <c r="BE639" s="101">
        <v>0</v>
      </c>
    </row>
    <row r="640" spans="1:57" ht="12.75">
      <c r="A640" s="38" t="s">
        <v>9</v>
      </c>
      <c r="B640" s="1" t="s">
        <v>150</v>
      </c>
      <c r="C640" s="65" t="s">
        <v>152</v>
      </c>
      <c r="D640" s="100">
        <v>0</v>
      </c>
      <c r="E640" s="100">
        <v>0</v>
      </c>
      <c r="F640" s="100">
        <v>0</v>
      </c>
      <c r="G640" s="101">
        <v>0</v>
      </c>
      <c r="H640" s="100">
        <v>0</v>
      </c>
      <c r="I640" s="101">
        <v>0</v>
      </c>
      <c r="J640" s="100">
        <v>0</v>
      </c>
      <c r="K640" s="101">
        <v>0</v>
      </c>
      <c r="L640" s="100">
        <v>0</v>
      </c>
      <c r="M640" s="101">
        <v>0</v>
      </c>
      <c r="N640" s="175" t="s">
        <v>241</v>
      </c>
      <c r="O640" s="176">
        <v>0</v>
      </c>
      <c r="P640" s="175" t="s">
        <v>241</v>
      </c>
      <c r="Q640" s="176">
        <v>0</v>
      </c>
      <c r="R640" s="175" t="s">
        <v>241</v>
      </c>
      <c r="S640" s="176">
        <v>0</v>
      </c>
      <c r="T640" s="175" t="s">
        <v>241</v>
      </c>
      <c r="U640" s="176">
        <v>0</v>
      </c>
      <c r="V640" s="175" t="s">
        <v>241</v>
      </c>
      <c r="W640" s="176">
        <v>0</v>
      </c>
      <c r="X640" s="175" t="s">
        <v>241</v>
      </c>
      <c r="Y640" s="176">
        <v>0</v>
      </c>
      <c r="Z640" s="175" t="s">
        <v>241</v>
      </c>
      <c r="AA640" s="176">
        <v>0</v>
      </c>
      <c r="AB640" s="175" t="s">
        <v>241</v>
      </c>
      <c r="AC640" s="176">
        <v>0</v>
      </c>
      <c r="AD640" s="100">
        <v>0</v>
      </c>
      <c r="AE640" s="101">
        <v>0</v>
      </c>
      <c r="AF640" s="100">
        <v>0</v>
      </c>
      <c r="AG640" s="101">
        <v>0</v>
      </c>
      <c r="AH640" s="100">
        <v>0</v>
      </c>
      <c r="AI640" s="28">
        <v>0</v>
      </c>
      <c r="AJ640" s="100">
        <v>0</v>
      </c>
      <c r="AK640" s="101">
        <v>0</v>
      </c>
      <c r="AL640" s="100">
        <v>0</v>
      </c>
      <c r="AM640" s="101">
        <v>0</v>
      </c>
      <c r="AN640" s="100">
        <v>0</v>
      </c>
      <c r="AO640" s="101">
        <v>0</v>
      </c>
      <c r="AP640" s="100">
        <v>0</v>
      </c>
      <c r="AQ640" s="101">
        <v>0</v>
      </c>
      <c r="AR640" s="100">
        <v>0</v>
      </c>
      <c r="AS640" s="101">
        <v>0</v>
      </c>
      <c r="AT640" s="100">
        <v>0</v>
      </c>
      <c r="AU640" s="101">
        <v>0</v>
      </c>
      <c r="AV640" s="100">
        <v>0</v>
      </c>
      <c r="AW640" s="101">
        <v>0</v>
      </c>
      <c r="AX640" s="100">
        <v>0</v>
      </c>
      <c r="AY640" s="101">
        <v>0</v>
      </c>
      <c r="AZ640" s="100">
        <v>0</v>
      </c>
      <c r="BA640" s="101">
        <v>0</v>
      </c>
      <c r="BB640" s="100">
        <v>0</v>
      </c>
      <c r="BC640" s="101">
        <v>0</v>
      </c>
      <c r="BD640" s="184">
        <v>0</v>
      </c>
      <c r="BE640" s="101">
        <v>0</v>
      </c>
    </row>
    <row r="641" spans="1:57" ht="12.75">
      <c r="A641" s="39"/>
      <c r="B641" s="2" t="s">
        <v>151</v>
      </c>
      <c r="C641" s="66" t="s">
        <v>148</v>
      </c>
      <c r="D641" s="100">
        <v>0</v>
      </c>
      <c r="E641" s="100">
        <v>0</v>
      </c>
      <c r="F641" s="100">
        <v>0</v>
      </c>
      <c r="G641" s="101">
        <v>0</v>
      </c>
      <c r="H641" s="100">
        <v>0</v>
      </c>
      <c r="I641" s="101">
        <v>0</v>
      </c>
      <c r="J641" s="100">
        <v>0</v>
      </c>
      <c r="K641" s="101">
        <v>0</v>
      </c>
      <c r="L641" s="100">
        <v>0</v>
      </c>
      <c r="M641" s="101">
        <v>0</v>
      </c>
      <c r="N641" s="175" t="s">
        <v>241</v>
      </c>
      <c r="O641" s="176">
        <v>0</v>
      </c>
      <c r="P641" s="175" t="s">
        <v>241</v>
      </c>
      <c r="Q641" s="176">
        <v>0</v>
      </c>
      <c r="R641" s="175" t="s">
        <v>241</v>
      </c>
      <c r="S641" s="176">
        <v>0</v>
      </c>
      <c r="T641" s="175" t="s">
        <v>241</v>
      </c>
      <c r="U641" s="176">
        <v>0</v>
      </c>
      <c r="V641" s="175" t="s">
        <v>241</v>
      </c>
      <c r="W641" s="176">
        <v>0</v>
      </c>
      <c r="X641" s="175" t="s">
        <v>241</v>
      </c>
      <c r="Y641" s="176">
        <v>0</v>
      </c>
      <c r="Z641" s="175" t="s">
        <v>241</v>
      </c>
      <c r="AA641" s="176">
        <v>0</v>
      </c>
      <c r="AB641" s="175" t="s">
        <v>241</v>
      </c>
      <c r="AC641" s="176">
        <v>0</v>
      </c>
      <c r="AD641" s="100">
        <v>0</v>
      </c>
      <c r="AE641" s="101">
        <v>0</v>
      </c>
      <c r="AF641" s="100">
        <v>0</v>
      </c>
      <c r="AG641" s="101">
        <v>0</v>
      </c>
      <c r="AH641" s="100">
        <v>0</v>
      </c>
      <c r="AI641" s="28">
        <v>0</v>
      </c>
      <c r="AJ641" s="100">
        <v>0</v>
      </c>
      <c r="AK641" s="101">
        <v>0</v>
      </c>
      <c r="AL641" s="100">
        <v>0</v>
      </c>
      <c r="AM641" s="101">
        <v>0</v>
      </c>
      <c r="AN641" s="100">
        <v>0</v>
      </c>
      <c r="AO641" s="101">
        <v>0</v>
      </c>
      <c r="AP641" s="100">
        <v>0</v>
      </c>
      <c r="AQ641" s="101">
        <v>0</v>
      </c>
      <c r="AR641" s="100">
        <v>0</v>
      </c>
      <c r="AS641" s="101">
        <v>0</v>
      </c>
      <c r="AT641" s="100">
        <v>0</v>
      </c>
      <c r="AU641" s="101">
        <v>0</v>
      </c>
      <c r="AV641" s="100">
        <v>0</v>
      </c>
      <c r="AW641" s="101">
        <v>0</v>
      </c>
      <c r="AX641" s="100">
        <v>0</v>
      </c>
      <c r="AY641" s="101">
        <v>0</v>
      </c>
      <c r="AZ641" s="100">
        <v>0</v>
      </c>
      <c r="BA641" s="101">
        <v>0</v>
      </c>
      <c r="BB641" s="100">
        <v>0</v>
      </c>
      <c r="BC641" s="101">
        <v>0</v>
      </c>
      <c r="BD641" s="184">
        <v>0</v>
      </c>
      <c r="BE641" s="101">
        <v>0</v>
      </c>
    </row>
    <row r="642" spans="1:57" ht="12.75">
      <c r="A642" s="38" t="s">
        <v>153</v>
      </c>
      <c r="B642" s="1" t="s">
        <v>154</v>
      </c>
      <c r="C642" s="65" t="s">
        <v>155</v>
      </c>
      <c r="D642" s="100">
        <v>0</v>
      </c>
      <c r="E642" s="100">
        <v>0</v>
      </c>
      <c r="F642" s="100">
        <v>0</v>
      </c>
      <c r="G642" s="101">
        <v>0</v>
      </c>
      <c r="H642" s="100">
        <v>0</v>
      </c>
      <c r="I642" s="101">
        <v>0</v>
      </c>
      <c r="J642" s="100">
        <v>0</v>
      </c>
      <c r="K642" s="101">
        <v>0</v>
      </c>
      <c r="L642" s="100">
        <v>0</v>
      </c>
      <c r="M642" s="101">
        <v>0</v>
      </c>
      <c r="N642" s="175" t="s">
        <v>241</v>
      </c>
      <c r="O642" s="176">
        <v>0</v>
      </c>
      <c r="P642" s="175" t="s">
        <v>241</v>
      </c>
      <c r="Q642" s="176">
        <v>0</v>
      </c>
      <c r="R642" s="175" t="s">
        <v>241</v>
      </c>
      <c r="S642" s="176">
        <v>0</v>
      </c>
      <c r="T642" s="175" t="s">
        <v>241</v>
      </c>
      <c r="U642" s="176">
        <v>0</v>
      </c>
      <c r="V642" s="175" t="s">
        <v>241</v>
      </c>
      <c r="W642" s="176">
        <v>0</v>
      </c>
      <c r="X642" s="175" t="s">
        <v>241</v>
      </c>
      <c r="Y642" s="176">
        <v>0</v>
      </c>
      <c r="Z642" s="175" t="s">
        <v>241</v>
      </c>
      <c r="AA642" s="176">
        <v>0</v>
      </c>
      <c r="AB642" s="175" t="s">
        <v>241</v>
      </c>
      <c r="AC642" s="176">
        <v>0</v>
      </c>
      <c r="AD642" s="100">
        <v>0</v>
      </c>
      <c r="AE642" s="101">
        <v>0</v>
      </c>
      <c r="AF642" s="100">
        <v>0</v>
      </c>
      <c r="AG642" s="101">
        <v>0</v>
      </c>
      <c r="AH642" s="100">
        <v>0</v>
      </c>
      <c r="AI642" s="28">
        <v>0</v>
      </c>
      <c r="AJ642" s="100">
        <v>0</v>
      </c>
      <c r="AK642" s="101">
        <v>0</v>
      </c>
      <c r="AL642" s="100">
        <v>0</v>
      </c>
      <c r="AM642" s="101">
        <v>0</v>
      </c>
      <c r="AN642" s="100">
        <v>0</v>
      </c>
      <c r="AO642" s="101">
        <v>0</v>
      </c>
      <c r="AP642" s="100">
        <v>0</v>
      </c>
      <c r="AQ642" s="101">
        <v>0</v>
      </c>
      <c r="AR642" s="100">
        <v>0</v>
      </c>
      <c r="AS642" s="101">
        <v>0</v>
      </c>
      <c r="AT642" s="100">
        <v>0</v>
      </c>
      <c r="AU642" s="101">
        <v>0</v>
      </c>
      <c r="AV642" s="100">
        <v>0</v>
      </c>
      <c r="AW642" s="101">
        <v>0</v>
      </c>
      <c r="AX642" s="100">
        <v>0</v>
      </c>
      <c r="AY642" s="101">
        <v>0</v>
      </c>
      <c r="AZ642" s="100">
        <v>0</v>
      </c>
      <c r="BA642" s="101">
        <v>0</v>
      </c>
      <c r="BB642" s="100">
        <v>0</v>
      </c>
      <c r="BC642" s="101">
        <v>0</v>
      </c>
      <c r="BD642" s="184">
        <v>0</v>
      </c>
      <c r="BE642" s="101">
        <v>0</v>
      </c>
    </row>
    <row r="643" spans="1:57" ht="12.75">
      <c r="A643" s="39"/>
      <c r="B643" s="2"/>
      <c r="C643" s="66" t="s">
        <v>148</v>
      </c>
      <c r="D643" s="100">
        <v>0</v>
      </c>
      <c r="E643" s="100">
        <v>0</v>
      </c>
      <c r="F643" s="100">
        <v>0</v>
      </c>
      <c r="G643" s="101">
        <v>0</v>
      </c>
      <c r="H643" s="100">
        <v>0</v>
      </c>
      <c r="I643" s="101">
        <v>0</v>
      </c>
      <c r="J643" s="100">
        <v>0</v>
      </c>
      <c r="K643" s="101">
        <v>0</v>
      </c>
      <c r="L643" s="100">
        <v>0</v>
      </c>
      <c r="M643" s="101">
        <v>0</v>
      </c>
      <c r="N643" s="175" t="s">
        <v>241</v>
      </c>
      <c r="O643" s="176">
        <v>0</v>
      </c>
      <c r="P643" s="175" t="s">
        <v>241</v>
      </c>
      <c r="Q643" s="176">
        <v>0</v>
      </c>
      <c r="R643" s="175" t="s">
        <v>241</v>
      </c>
      <c r="S643" s="176">
        <v>0</v>
      </c>
      <c r="T643" s="175" t="s">
        <v>241</v>
      </c>
      <c r="U643" s="176">
        <v>0</v>
      </c>
      <c r="V643" s="175" t="s">
        <v>241</v>
      </c>
      <c r="W643" s="176">
        <v>0</v>
      </c>
      <c r="X643" s="175" t="s">
        <v>241</v>
      </c>
      <c r="Y643" s="176">
        <v>0</v>
      </c>
      <c r="Z643" s="175" t="s">
        <v>241</v>
      </c>
      <c r="AA643" s="176">
        <v>0</v>
      </c>
      <c r="AB643" s="175" t="s">
        <v>241</v>
      </c>
      <c r="AC643" s="176">
        <v>0</v>
      </c>
      <c r="AD643" s="100">
        <v>0</v>
      </c>
      <c r="AE643" s="101">
        <v>0</v>
      </c>
      <c r="AF643" s="100">
        <v>0</v>
      </c>
      <c r="AG643" s="101">
        <v>0</v>
      </c>
      <c r="AH643" s="100">
        <v>0</v>
      </c>
      <c r="AI643" s="28">
        <v>0</v>
      </c>
      <c r="AJ643" s="100">
        <v>0</v>
      </c>
      <c r="AK643" s="101">
        <v>0</v>
      </c>
      <c r="AL643" s="100">
        <v>0</v>
      </c>
      <c r="AM643" s="101">
        <v>0</v>
      </c>
      <c r="AN643" s="100">
        <v>0</v>
      </c>
      <c r="AO643" s="101">
        <v>0</v>
      </c>
      <c r="AP643" s="100">
        <v>0</v>
      </c>
      <c r="AQ643" s="101">
        <v>0</v>
      </c>
      <c r="AR643" s="100">
        <v>0</v>
      </c>
      <c r="AS643" s="101">
        <v>0</v>
      </c>
      <c r="AT643" s="100">
        <v>0</v>
      </c>
      <c r="AU643" s="101">
        <v>0</v>
      </c>
      <c r="AV643" s="100">
        <v>0</v>
      </c>
      <c r="AW643" s="101">
        <v>0</v>
      </c>
      <c r="AX643" s="100">
        <v>0</v>
      </c>
      <c r="AY643" s="101">
        <v>0</v>
      </c>
      <c r="AZ643" s="100">
        <v>0</v>
      </c>
      <c r="BA643" s="101">
        <v>0</v>
      </c>
      <c r="BB643" s="100">
        <v>0</v>
      </c>
      <c r="BC643" s="101">
        <v>0</v>
      </c>
      <c r="BD643" s="184">
        <v>0</v>
      </c>
      <c r="BE643" s="101">
        <v>0</v>
      </c>
    </row>
    <row r="644" spans="1:57" ht="12.75">
      <c r="A644" s="38" t="s">
        <v>13</v>
      </c>
      <c r="B644" s="1" t="s">
        <v>156</v>
      </c>
      <c r="C644" s="65" t="s">
        <v>205</v>
      </c>
      <c r="D644" s="100">
        <v>0</v>
      </c>
      <c r="E644" s="100">
        <v>0</v>
      </c>
      <c r="F644" s="100">
        <v>0</v>
      </c>
      <c r="G644" s="101">
        <v>0</v>
      </c>
      <c r="H644" s="100">
        <v>0</v>
      </c>
      <c r="I644" s="101">
        <v>0</v>
      </c>
      <c r="J644" s="100">
        <v>0</v>
      </c>
      <c r="K644" s="101">
        <v>0</v>
      </c>
      <c r="L644" s="100">
        <v>0</v>
      </c>
      <c r="M644" s="101">
        <v>0</v>
      </c>
      <c r="N644" s="175" t="s">
        <v>241</v>
      </c>
      <c r="O644" s="176">
        <v>0</v>
      </c>
      <c r="P644" s="175" t="s">
        <v>241</v>
      </c>
      <c r="Q644" s="176">
        <v>0</v>
      </c>
      <c r="R644" s="175" t="s">
        <v>241</v>
      </c>
      <c r="S644" s="176">
        <v>0</v>
      </c>
      <c r="T644" s="175" t="s">
        <v>241</v>
      </c>
      <c r="U644" s="176">
        <v>0</v>
      </c>
      <c r="V644" s="175" t="s">
        <v>241</v>
      </c>
      <c r="W644" s="176">
        <v>0</v>
      </c>
      <c r="X644" s="175" t="s">
        <v>241</v>
      </c>
      <c r="Y644" s="176">
        <v>0</v>
      </c>
      <c r="Z644" s="175" t="s">
        <v>241</v>
      </c>
      <c r="AA644" s="176">
        <v>0</v>
      </c>
      <c r="AB644" s="175" t="s">
        <v>241</v>
      </c>
      <c r="AC644" s="176">
        <v>0</v>
      </c>
      <c r="AD644" s="100">
        <v>0</v>
      </c>
      <c r="AE644" s="101">
        <v>0</v>
      </c>
      <c r="AF644" s="100">
        <v>0</v>
      </c>
      <c r="AG644" s="101">
        <v>140</v>
      </c>
      <c r="AH644" s="100">
        <v>0</v>
      </c>
      <c r="AI644" s="28">
        <v>0</v>
      </c>
      <c r="AJ644" s="100">
        <v>0</v>
      </c>
      <c r="AK644" s="101">
        <v>0</v>
      </c>
      <c r="AL644" s="100">
        <v>0</v>
      </c>
      <c r="AM644" s="101">
        <v>0</v>
      </c>
      <c r="AN644" s="100">
        <v>0</v>
      </c>
      <c r="AO644" s="101">
        <v>0</v>
      </c>
      <c r="AP644" s="100">
        <v>0</v>
      </c>
      <c r="AQ644" s="101">
        <v>0</v>
      </c>
      <c r="AR644" s="100">
        <v>0</v>
      </c>
      <c r="AS644" s="101">
        <v>0</v>
      </c>
      <c r="AT644" s="100">
        <v>0</v>
      </c>
      <c r="AU644" s="101">
        <v>0</v>
      </c>
      <c r="AV644" s="100">
        <v>0</v>
      </c>
      <c r="AW644" s="101">
        <v>0</v>
      </c>
      <c r="AX644" s="100">
        <v>0</v>
      </c>
      <c r="AY644" s="101">
        <v>0</v>
      </c>
      <c r="AZ644" s="100">
        <v>0</v>
      </c>
      <c r="BA644" s="101">
        <v>0</v>
      </c>
      <c r="BB644" s="100">
        <v>0</v>
      </c>
      <c r="BC644" s="101">
        <v>0</v>
      </c>
      <c r="BD644" s="184">
        <v>0</v>
      </c>
      <c r="BE644" s="101">
        <v>0</v>
      </c>
    </row>
    <row r="645" spans="1:57" ht="12.75">
      <c r="A645" s="39"/>
      <c r="B645" s="2" t="s">
        <v>157</v>
      </c>
      <c r="C645" s="66" t="s">
        <v>148</v>
      </c>
      <c r="D645" s="100">
        <v>0</v>
      </c>
      <c r="E645" s="100">
        <v>0</v>
      </c>
      <c r="F645" s="100">
        <v>0</v>
      </c>
      <c r="G645" s="101">
        <v>0</v>
      </c>
      <c r="H645" s="100">
        <v>0</v>
      </c>
      <c r="I645" s="101">
        <v>0</v>
      </c>
      <c r="J645" s="100">
        <v>0</v>
      </c>
      <c r="K645" s="101">
        <v>0</v>
      </c>
      <c r="L645" s="100">
        <v>0</v>
      </c>
      <c r="M645" s="101">
        <v>0</v>
      </c>
      <c r="N645" s="175" t="s">
        <v>241</v>
      </c>
      <c r="O645" s="176">
        <v>0</v>
      </c>
      <c r="P645" s="175" t="s">
        <v>241</v>
      </c>
      <c r="Q645" s="176">
        <v>0</v>
      </c>
      <c r="R645" s="175" t="s">
        <v>241</v>
      </c>
      <c r="S645" s="176">
        <v>0</v>
      </c>
      <c r="T645" s="175" t="s">
        <v>241</v>
      </c>
      <c r="U645" s="176">
        <v>0</v>
      </c>
      <c r="V645" s="175" t="s">
        <v>241</v>
      </c>
      <c r="W645" s="176">
        <v>0</v>
      </c>
      <c r="X645" s="175" t="s">
        <v>241</v>
      </c>
      <c r="Y645" s="176">
        <v>0</v>
      </c>
      <c r="Z645" s="175" t="s">
        <v>241</v>
      </c>
      <c r="AA645" s="176">
        <v>0</v>
      </c>
      <c r="AB645" s="175" t="s">
        <v>241</v>
      </c>
      <c r="AC645" s="176">
        <v>0</v>
      </c>
      <c r="AD645" s="100">
        <v>0</v>
      </c>
      <c r="AE645" s="101">
        <v>0</v>
      </c>
      <c r="AF645" s="100">
        <v>0</v>
      </c>
      <c r="AG645" s="101">
        <v>7.627</v>
      </c>
      <c r="AH645" s="100">
        <v>0</v>
      </c>
      <c r="AI645" s="28">
        <v>0</v>
      </c>
      <c r="AJ645" s="100">
        <v>0</v>
      </c>
      <c r="AK645" s="101">
        <v>0</v>
      </c>
      <c r="AL645" s="100">
        <v>0</v>
      </c>
      <c r="AM645" s="101">
        <v>0</v>
      </c>
      <c r="AN645" s="100">
        <v>0</v>
      </c>
      <c r="AO645" s="101">
        <v>0</v>
      </c>
      <c r="AP645" s="100">
        <v>0</v>
      </c>
      <c r="AQ645" s="101">
        <v>0</v>
      </c>
      <c r="AR645" s="100">
        <v>0</v>
      </c>
      <c r="AS645" s="101">
        <v>0</v>
      </c>
      <c r="AT645" s="100">
        <v>0</v>
      </c>
      <c r="AU645" s="101">
        <v>0</v>
      </c>
      <c r="AV645" s="100">
        <v>0</v>
      </c>
      <c r="AW645" s="101">
        <v>0</v>
      </c>
      <c r="AX645" s="100">
        <v>0</v>
      </c>
      <c r="AY645" s="101">
        <v>0</v>
      </c>
      <c r="AZ645" s="100">
        <v>0</v>
      </c>
      <c r="BA645" s="101">
        <v>0</v>
      </c>
      <c r="BB645" s="100">
        <v>0</v>
      </c>
      <c r="BC645" s="101">
        <v>0</v>
      </c>
      <c r="BD645" s="184">
        <v>0</v>
      </c>
      <c r="BE645" s="101">
        <v>0</v>
      </c>
    </row>
    <row r="646" spans="1:57" ht="12.75">
      <c r="A646" s="38" t="s">
        <v>158</v>
      </c>
      <c r="B646" s="1" t="s">
        <v>206</v>
      </c>
      <c r="C646" s="65" t="s">
        <v>155</v>
      </c>
      <c r="D646" s="175">
        <v>0</v>
      </c>
      <c r="E646" s="175">
        <v>0</v>
      </c>
      <c r="F646" s="175">
        <v>0</v>
      </c>
      <c r="G646" s="176">
        <v>0</v>
      </c>
      <c r="H646" s="175">
        <v>0</v>
      </c>
      <c r="I646" s="176">
        <v>0</v>
      </c>
      <c r="J646" s="175">
        <v>0</v>
      </c>
      <c r="K646" s="176">
        <v>0</v>
      </c>
      <c r="L646" s="175" t="s">
        <v>241</v>
      </c>
      <c r="M646" s="176">
        <v>0</v>
      </c>
      <c r="N646" s="175" t="s">
        <v>241</v>
      </c>
      <c r="O646" s="176">
        <v>0</v>
      </c>
      <c r="P646" s="175" t="s">
        <v>241</v>
      </c>
      <c r="Q646" s="176">
        <v>0</v>
      </c>
      <c r="R646" s="175" t="s">
        <v>241</v>
      </c>
      <c r="S646" s="176">
        <v>0</v>
      </c>
      <c r="T646" s="175" t="s">
        <v>241</v>
      </c>
      <c r="U646" s="176">
        <v>0</v>
      </c>
      <c r="V646" s="175" t="s">
        <v>241</v>
      </c>
      <c r="W646" s="176">
        <v>0</v>
      </c>
      <c r="X646" s="175" t="s">
        <v>241</v>
      </c>
      <c r="Y646" s="176">
        <v>0</v>
      </c>
      <c r="Z646" s="175" t="s">
        <v>241</v>
      </c>
      <c r="AA646" s="176">
        <v>0</v>
      </c>
      <c r="AB646" s="175" t="s">
        <v>241</v>
      </c>
      <c r="AC646" s="176">
        <v>0</v>
      </c>
      <c r="AD646" s="100">
        <v>0</v>
      </c>
      <c r="AE646" s="101">
        <v>0</v>
      </c>
      <c r="AF646" s="100">
        <v>0</v>
      </c>
      <c r="AG646" s="101">
        <v>0</v>
      </c>
      <c r="AH646" s="100">
        <v>0</v>
      </c>
      <c r="AI646" s="28">
        <v>0</v>
      </c>
      <c r="AJ646" s="100">
        <v>0</v>
      </c>
      <c r="AK646" s="101">
        <v>0</v>
      </c>
      <c r="AL646" s="100">
        <v>0</v>
      </c>
      <c r="AM646" s="101">
        <v>0</v>
      </c>
      <c r="AN646" s="175" t="s">
        <v>241</v>
      </c>
      <c r="AO646" s="176">
        <v>0</v>
      </c>
      <c r="AP646" s="175" t="s">
        <v>241</v>
      </c>
      <c r="AQ646" s="176">
        <v>0</v>
      </c>
      <c r="AR646" s="175" t="s">
        <v>241</v>
      </c>
      <c r="AS646" s="176">
        <v>0</v>
      </c>
      <c r="AT646" s="175" t="s">
        <v>241</v>
      </c>
      <c r="AU646" s="176">
        <v>0</v>
      </c>
      <c r="AV646" s="175" t="s">
        <v>241</v>
      </c>
      <c r="AW646" s="176">
        <v>0</v>
      </c>
      <c r="AX646" s="100">
        <v>0</v>
      </c>
      <c r="AY646" s="101">
        <v>0</v>
      </c>
      <c r="AZ646" s="100">
        <v>0</v>
      </c>
      <c r="BA646" s="101">
        <v>0</v>
      </c>
      <c r="BB646" s="100">
        <v>0</v>
      </c>
      <c r="BC646" s="101">
        <v>0</v>
      </c>
      <c r="BD646" s="184">
        <v>0</v>
      </c>
      <c r="BE646" s="101">
        <v>0</v>
      </c>
    </row>
    <row r="647" spans="1:57" ht="12.75">
      <c r="A647" s="39"/>
      <c r="B647" s="2" t="s">
        <v>160</v>
      </c>
      <c r="C647" s="66" t="s">
        <v>148</v>
      </c>
      <c r="D647" s="175">
        <v>0</v>
      </c>
      <c r="E647" s="175">
        <v>0</v>
      </c>
      <c r="F647" s="175">
        <v>0</v>
      </c>
      <c r="G647" s="176">
        <v>0</v>
      </c>
      <c r="H647" s="175">
        <v>0</v>
      </c>
      <c r="I647" s="176">
        <v>0</v>
      </c>
      <c r="J647" s="175">
        <v>0</v>
      </c>
      <c r="K647" s="176">
        <v>0</v>
      </c>
      <c r="L647" s="175" t="s">
        <v>241</v>
      </c>
      <c r="M647" s="176">
        <v>0</v>
      </c>
      <c r="N647" s="175" t="s">
        <v>241</v>
      </c>
      <c r="O647" s="176">
        <v>0</v>
      </c>
      <c r="P647" s="175" t="s">
        <v>241</v>
      </c>
      <c r="Q647" s="176">
        <v>0</v>
      </c>
      <c r="R647" s="175" t="s">
        <v>241</v>
      </c>
      <c r="S647" s="176">
        <v>0</v>
      </c>
      <c r="T647" s="175" t="s">
        <v>241</v>
      </c>
      <c r="U647" s="176">
        <v>0</v>
      </c>
      <c r="V647" s="175" t="s">
        <v>241</v>
      </c>
      <c r="W647" s="176">
        <v>0</v>
      </c>
      <c r="X647" s="175" t="s">
        <v>241</v>
      </c>
      <c r="Y647" s="176">
        <v>0</v>
      </c>
      <c r="Z647" s="175" t="s">
        <v>241</v>
      </c>
      <c r="AA647" s="176">
        <v>0</v>
      </c>
      <c r="AB647" s="175" t="s">
        <v>241</v>
      </c>
      <c r="AC647" s="176">
        <v>0</v>
      </c>
      <c r="AD647" s="100">
        <v>0</v>
      </c>
      <c r="AE647" s="101">
        <v>0</v>
      </c>
      <c r="AF647" s="100">
        <v>0</v>
      </c>
      <c r="AG647" s="101">
        <v>0</v>
      </c>
      <c r="AH647" s="100">
        <v>0</v>
      </c>
      <c r="AI647" s="28">
        <v>0</v>
      </c>
      <c r="AJ647" s="100">
        <v>0</v>
      </c>
      <c r="AK647" s="101">
        <v>0</v>
      </c>
      <c r="AL647" s="100">
        <v>0</v>
      </c>
      <c r="AM647" s="101">
        <v>0</v>
      </c>
      <c r="AN647" s="175" t="s">
        <v>241</v>
      </c>
      <c r="AO647" s="176">
        <v>0</v>
      </c>
      <c r="AP647" s="175" t="s">
        <v>241</v>
      </c>
      <c r="AQ647" s="176">
        <v>0</v>
      </c>
      <c r="AR647" s="175" t="s">
        <v>241</v>
      </c>
      <c r="AS647" s="176">
        <v>0</v>
      </c>
      <c r="AT647" s="175" t="s">
        <v>241</v>
      </c>
      <c r="AU647" s="176">
        <v>0</v>
      </c>
      <c r="AV647" s="175" t="s">
        <v>241</v>
      </c>
      <c r="AW647" s="176">
        <v>0</v>
      </c>
      <c r="AX647" s="100">
        <v>0</v>
      </c>
      <c r="AY647" s="101">
        <v>0</v>
      </c>
      <c r="AZ647" s="100">
        <v>0</v>
      </c>
      <c r="BA647" s="101">
        <v>0</v>
      </c>
      <c r="BB647" s="100">
        <v>0</v>
      </c>
      <c r="BC647" s="101">
        <v>0</v>
      </c>
      <c r="BD647" s="184">
        <v>0</v>
      </c>
      <c r="BE647" s="101">
        <v>0</v>
      </c>
    </row>
    <row r="648" spans="1:57" ht="12.75">
      <c r="A648" s="38" t="s">
        <v>14</v>
      </c>
      <c r="B648" s="1" t="s">
        <v>161</v>
      </c>
      <c r="C648" s="65" t="s">
        <v>162</v>
      </c>
      <c r="D648" s="102">
        <v>1</v>
      </c>
      <c r="E648" s="102">
        <v>1</v>
      </c>
      <c r="F648" s="175">
        <v>0</v>
      </c>
      <c r="G648" s="176">
        <v>0</v>
      </c>
      <c r="H648" s="175">
        <v>0</v>
      </c>
      <c r="I648" s="176">
        <v>0</v>
      </c>
      <c r="J648" s="175">
        <v>0</v>
      </c>
      <c r="K648" s="176">
        <v>0</v>
      </c>
      <c r="L648" s="175" t="s">
        <v>241</v>
      </c>
      <c r="M648" s="176">
        <v>0</v>
      </c>
      <c r="N648" s="175" t="s">
        <v>241</v>
      </c>
      <c r="O648" s="176">
        <v>0</v>
      </c>
      <c r="P648" s="175" t="s">
        <v>241</v>
      </c>
      <c r="Q648" s="176">
        <v>0</v>
      </c>
      <c r="R648" s="175" t="s">
        <v>241</v>
      </c>
      <c r="S648" s="176">
        <v>0</v>
      </c>
      <c r="T648" s="175" t="s">
        <v>241</v>
      </c>
      <c r="U648" s="176">
        <v>0</v>
      </c>
      <c r="V648" s="175" t="s">
        <v>241</v>
      </c>
      <c r="W648" s="176">
        <v>0</v>
      </c>
      <c r="X648" s="175" t="s">
        <v>241</v>
      </c>
      <c r="Y648" s="176">
        <v>0</v>
      </c>
      <c r="Z648" s="175" t="s">
        <v>241</v>
      </c>
      <c r="AA648" s="176">
        <v>0</v>
      </c>
      <c r="AB648" s="175" t="s">
        <v>241</v>
      </c>
      <c r="AC648" s="176">
        <v>0</v>
      </c>
      <c r="AD648" s="100">
        <v>0</v>
      </c>
      <c r="AE648" s="101">
        <v>0</v>
      </c>
      <c r="AF648" s="100">
        <v>0</v>
      </c>
      <c r="AG648" s="101">
        <v>0</v>
      </c>
      <c r="AH648" s="100">
        <v>0</v>
      </c>
      <c r="AI648" s="28">
        <v>0</v>
      </c>
      <c r="AJ648" s="100">
        <v>0</v>
      </c>
      <c r="AK648" s="101">
        <v>0</v>
      </c>
      <c r="AL648" s="100">
        <v>0</v>
      </c>
      <c r="AM648" s="101">
        <v>0</v>
      </c>
      <c r="AN648" s="175" t="s">
        <v>241</v>
      </c>
      <c r="AO648" s="176">
        <v>0</v>
      </c>
      <c r="AP648" s="175" t="s">
        <v>241</v>
      </c>
      <c r="AQ648" s="176">
        <v>0</v>
      </c>
      <c r="AR648" s="175" t="s">
        <v>241</v>
      </c>
      <c r="AS648" s="176">
        <v>0</v>
      </c>
      <c r="AT648" s="175" t="s">
        <v>241</v>
      </c>
      <c r="AU648" s="176">
        <v>0</v>
      </c>
      <c r="AV648" s="175" t="s">
        <v>241</v>
      </c>
      <c r="AW648" s="176">
        <v>0</v>
      </c>
      <c r="AX648" s="100">
        <v>0</v>
      </c>
      <c r="AY648" s="101">
        <v>0</v>
      </c>
      <c r="AZ648" s="100">
        <v>0</v>
      </c>
      <c r="BA648" s="101">
        <v>0</v>
      </c>
      <c r="BB648" s="100">
        <v>0</v>
      </c>
      <c r="BC648" s="101">
        <v>0</v>
      </c>
      <c r="BD648" s="184">
        <v>0</v>
      </c>
      <c r="BE648" s="101">
        <v>0</v>
      </c>
    </row>
    <row r="649" spans="1:57" ht="12.75">
      <c r="A649" s="39"/>
      <c r="B649" s="2"/>
      <c r="C649" s="66" t="s">
        <v>148</v>
      </c>
      <c r="D649" s="95">
        <v>1.5</v>
      </c>
      <c r="E649" s="95">
        <v>1.5</v>
      </c>
      <c r="F649" s="175">
        <v>0</v>
      </c>
      <c r="G649" s="176">
        <v>0</v>
      </c>
      <c r="H649" s="175">
        <v>0</v>
      </c>
      <c r="I649" s="176">
        <v>0</v>
      </c>
      <c r="J649" s="175">
        <v>0</v>
      </c>
      <c r="K649" s="176">
        <v>0</v>
      </c>
      <c r="L649" s="175" t="s">
        <v>241</v>
      </c>
      <c r="M649" s="176">
        <v>0</v>
      </c>
      <c r="N649" s="175" t="s">
        <v>241</v>
      </c>
      <c r="O649" s="176">
        <v>0</v>
      </c>
      <c r="P649" s="175" t="s">
        <v>241</v>
      </c>
      <c r="Q649" s="176">
        <v>0</v>
      </c>
      <c r="R649" s="175" t="s">
        <v>241</v>
      </c>
      <c r="S649" s="176">
        <v>0</v>
      </c>
      <c r="T649" s="175" t="s">
        <v>241</v>
      </c>
      <c r="U649" s="176">
        <v>0</v>
      </c>
      <c r="V649" s="175" t="s">
        <v>241</v>
      </c>
      <c r="W649" s="176">
        <v>0</v>
      </c>
      <c r="X649" s="175" t="s">
        <v>241</v>
      </c>
      <c r="Y649" s="176">
        <v>0</v>
      </c>
      <c r="Z649" s="175" t="s">
        <v>241</v>
      </c>
      <c r="AA649" s="176">
        <v>0</v>
      </c>
      <c r="AB649" s="175" t="s">
        <v>241</v>
      </c>
      <c r="AC649" s="176">
        <v>0</v>
      </c>
      <c r="AD649" s="100">
        <v>0</v>
      </c>
      <c r="AE649" s="101">
        <v>0</v>
      </c>
      <c r="AF649" s="100">
        <v>0</v>
      </c>
      <c r="AG649" s="101">
        <v>0</v>
      </c>
      <c r="AH649" s="100">
        <v>0</v>
      </c>
      <c r="AI649" s="28">
        <v>0</v>
      </c>
      <c r="AJ649" s="100">
        <v>0</v>
      </c>
      <c r="AK649" s="101">
        <v>0</v>
      </c>
      <c r="AL649" s="100">
        <v>0</v>
      </c>
      <c r="AM649" s="101">
        <v>0</v>
      </c>
      <c r="AN649" s="175" t="s">
        <v>241</v>
      </c>
      <c r="AO649" s="176">
        <v>0</v>
      </c>
      <c r="AP649" s="175" t="s">
        <v>241</v>
      </c>
      <c r="AQ649" s="176">
        <v>0</v>
      </c>
      <c r="AR649" s="175" t="s">
        <v>241</v>
      </c>
      <c r="AS649" s="176">
        <v>0</v>
      </c>
      <c r="AT649" s="175" t="s">
        <v>241</v>
      </c>
      <c r="AU649" s="176">
        <v>0</v>
      </c>
      <c r="AV649" s="175" t="s">
        <v>241</v>
      </c>
      <c r="AW649" s="176">
        <v>0</v>
      </c>
      <c r="AX649" s="100">
        <v>0</v>
      </c>
      <c r="AY649" s="101">
        <v>0</v>
      </c>
      <c r="AZ649" s="100">
        <v>0</v>
      </c>
      <c r="BA649" s="101">
        <v>0</v>
      </c>
      <c r="BB649" s="100">
        <v>0</v>
      </c>
      <c r="BC649" s="101">
        <v>0</v>
      </c>
      <c r="BD649" s="184">
        <v>0</v>
      </c>
      <c r="BE649" s="101">
        <v>0</v>
      </c>
    </row>
    <row r="650" spans="1:57" ht="12.75">
      <c r="A650" s="38" t="s">
        <v>15</v>
      </c>
      <c r="B650" s="1" t="s">
        <v>207</v>
      </c>
      <c r="C650" s="65" t="s">
        <v>147</v>
      </c>
      <c r="D650" s="175">
        <v>0</v>
      </c>
      <c r="E650" s="175">
        <v>0</v>
      </c>
      <c r="F650" s="175">
        <v>0</v>
      </c>
      <c r="G650" s="176">
        <v>0</v>
      </c>
      <c r="H650" s="175">
        <v>0</v>
      </c>
      <c r="I650" s="176">
        <v>0</v>
      </c>
      <c r="J650" s="175">
        <v>0</v>
      </c>
      <c r="K650" s="176">
        <v>0</v>
      </c>
      <c r="L650" s="175" t="s">
        <v>241</v>
      </c>
      <c r="M650" s="176">
        <v>0</v>
      </c>
      <c r="N650" s="175" t="s">
        <v>241</v>
      </c>
      <c r="O650" s="176">
        <v>0</v>
      </c>
      <c r="P650" s="175" t="s">
        <v>241</v>
      </c>
      <c r="Q650" s="176">
        <v>0</v>
      </c>
      <c r="R650" s="175" t="s">
        <v>241</v>
      </c>
      <c r="S650" s="176">
        <v>0</v>
      </c>
      <c r="T650" s="175" t="s">
        <v>241</v>
      </c>
      <c r="U650" s="176">
        <v>0</v>
      </c>
      <c r="V650" s="175" t="s">
        <v>241</v>
      </c>
      <c r="W650" s="176">
        <v>0</v>
      </c>
      <c r="X650" s="175" t="s">
        <v>276</v>
      </c>
      <c r="Y650" s="176" t="s">
        <v>726</v>
      </c>
      <c r="Z650" s="175" t="s">
        <v>241</v>
      </c>
      <c r="AA650" s="176">
        <v>0</v>
      </c>
      <c r="AB650" s="175" t="s">
        <v>241</v>
      </c>
      <c r="AC650" s="176">
        <v>0</v>
      </c>
      <c r="AD650" s="100">
        <v>0</v>
      </c>
      <c r="AE650" s="101">
        <v>0</v>
      </c>
      <c r="AF650" s="100">
        <v>0</v>
      </c>
      <c r="AG650" s="101">
        <v>0</v>
      </c>
      <c r="AH650" s="100">
        <v>0</v>
      </c>
      <c r="AI650" s="28">
        <v>0</v>
      </c>
      <c r="AJ650" s="100">
        <v>0</v>
      </c>
      <c r="AK650" s="101">
        <v>0</v>
      </c>
      <c r="AL650" s="100">
        <v>0</v>
      </c>
      <c r="AM650" s="101">
        <v>0</v>
      </c>
      <c r="AN650" s="175" t="s">
        <v>241</v>
      </c>
      <c r="AO650" s="176">
        <v>0</v>
      </c>
      <c r="AP650" s="175" t="s">
        <v>241</v>
      </c>
      <c r="AQ650" s="176">
        <v>0</v>
      </c>
      <c r="AR650" s="175" t="s">
        <v>241</v>
      </c>
      <c r="AS650" s="176">
        <v>0</v>
      </c>
      <c r="AT650" s="175" t="s">
        <v>241</v>
      </c>
      <c r="AU650" s="176">
        <v>0</v>
      </c>
      <c r="AV650" s="175" t="s">
        <v>241</v>
      </c>
      <c r="AW650" s="176">
        <v>0</v>
      </c>
      <c r="AX650" s="100">
        <v>0</v>
      </c>
      <c r="AY650" s="101">
        <v>0</v>
      </c>
      <c r="AZ650" s="100">
        <v>0</v>
      </c>
      <c r="BA650" s="101">
        <v>0</v>
      </c>
      <c r="BB650" s="100">
        <v>0</v>
      </c>
      <c r="BC650" s="101">
        <v>0</v>
      </c>
      <c r="BD650" s="184">
        <v>0</v>
      </c>
      <c r="BE650" s="101">
        <v>0</v>
      </c>
    </row>
    <row r="651" spans="1:57" ht="12.75">
      <c r="A651" s="39"/>
      <c r="B651" s="2"/>
      <c r="C651" s="66" t="s">
        <v>148</v>
      </c>
      <c r="D651" s="175">
        <v>0</v>
      </c>
      <c r="E651" s="175">
        <v>0</v>
      </c>
      <c r="F651" s="175">
        <v>0</v>
      </c>
      <c r="G651" s="176">
        <v>0</v>
      </c>
      <c r="H651" s="175">
        <v>0</v>
      </c>
      <c r="I651" s="176">
        <v>0</v>
      </c>
      <c r="J651" s="175">
        <v>0</v>
      </c>
      <c r="K651" s="176">
        <v>0</v>
      </c>
      <c r="L651" s="175" t="s">
        <v>241</v>
      </c>
      <c r="M651" s="176">
        <v>0</v>
      </c>
      <c r="N651" s="175" t="s">
        <v>241</v>
      </c>
      <c r="O651" s="176">
        <v>0</v>
      </c>
      <c r="P651" s="175" t="s">
        <v>241</v>
      </c>
      <c r="Q651" s="176">
        <v>0</v>
      </c>
      <c r="R651" s="175" t="s">
        <v>241</v>
      </c>
      <c r="S651" s="176">
        <v>0</v>
      </c>
      <c r="T651" s="175" t="s">
        <v>241</v>
      </c>
      <c r="U651" s="176">
        <v>0</v>
      </c>
      <c r="V651" s="175" t="s">
        <v>241</v>
      </c>
      <c r="W651" s="176">
        <v>0</v>
      </c>
      <c r="X651" s="175" t="s">
        <v>277</v>
      </c>
      <c r="Y651" s="176" t="s">
        <v>868</v>
      </c>
      <c r="Z651" s="175" t="s">
        <v>241</v>
      </c>
      <c r="AA651" s="176">
        <v>0</v>
      </c>
      <c r="AB651" s="175" t="s">
        <v>241</v>
      </c>
      <c r="AC651" s="176">
        <v>0</v>
      </c>
      <c r="AD651" s="100">
        <v>0</v>
      </c>
      <c r="AE651" s="101">
        <v>0</v>
      </c>
      <c r="AF651" s="100">
        <v>0</v>
      </c>
      <c r="AG651" s="101">
        <v>0</v>
      </c>
      <c r="AH651" s="100">
        <v>0</v>
      </c>
      <c r="AI651" s="28">
        <v>0</v>
      </c>
      <c r="AJ651" s="100">
        <v>0</v>
      </c>
      <c r="AK651" s="101">
        <v>0</v>
      </c>
      <c r="AL651" s="100">
        <v>0</v>
      </c>
      <c r="AM651" s="101">
        <v>0</v>
      </c>
      <c r="AN651" s="175" t="s">
        <v>241</v>
      </c>
      <c r="AO651" s="176">
        <v>0</v>
      </c>
      <c r="AP651" s="175" t="s">
        <v>241</v>
      </c>
      <c r="AQ651" s="176">
        <v>0</v>
      </c>
      <c r="AR651" s="175" t="s">
        <v>241</v>
      </c>
      <c r="AS651" s="176">
        <v>0</v>
      </c>
      <c r="AT651" s="175" t="s">
        <v>241</v>
      </c>
      <c r="AU651" s="176">
        <v>0</v>
      </c>
      <c r="AV651" s="175" t="s">
        <v>241</v>
      </c>
      <c r="AW651" s="176">
        <v>0</v>
      </c>
      <c r="AX651" s="100">
        <v>0</v>
      </c>
      <c r="AY651" s="101">
        <v>0</v>
      </c>
      <c r="AZ651" s="100">
        <v>0</v>
      </c>
      <c r="BA651" s="101">
        <v>0</v>
      </c>
      <c r="BB651" s="100">
        <v>0</v>
      </c>
      <c r="BC651" s="101">
        <v>0</v>
      </c>
      <c r="BD651" s="184">
        <v>0</v>
      </c>
      <c r="BE651" s="101">
        <v>0</v>
      </c>
    </row>
    <row r="652" spans="1:57" ht="12.75">
      <c r="A652" s="38" t="s">
        <v>16</v>
      </c>
      <c r="B652" s="1" t="s">
        <v>164</v>
      </c>
      <c r="C652" s="65" t="s">
        <v>147</v>
      </c>
      <c r="D652" s="175" t="s">
        <v>241</v>
      </c>
      <c r="E652" s="175" t="s">
        <v>9</v>
      </c>
      <c r="F652" s="175">
        <v>0</v>
      </c>
      <c r="G652" s="176">
        <v>3</v>
      </c>
      <c r="H652" s="175">
        <v>0</v>
      </c>
      <c r="I652" s="176">
        <v>0</v>
      </c>
      <c r="J652" s="175">
        <v>50</v>
      </c>
      <c r="K652" s="176" t="s">
        <v>516</v>
      </c>
      <c r="L652" s="175" t="s">
        <v>238</v>
      </c>
      <c r="M652" s="176" t="s">
        <v>483</v>
      </c>
      <c r="N652" s="175" t="s">
        <v>238</v>
      </c>
      <c r="O652" s="176" t="s">
        <v>483</v>
      </c>
      <c r="P652" s="175" t="s">
        <v>185</v>
      </c>
      <c r="Q652" s="176" t="s">
        <v>484</v>
      </c>
      <c r="R652" s="175" t="s">
        <v>241</v>
      </c>
      <c r="S652" s="176" t="s">
        <v>485</v>
      </c>
      <c r="T652" s="175" t="s">
        <v>241</v>
      </c>
      <c r="U652" s="176" t="s">
        <v>840</v>
      </c>
      <c r="V652" s="175" t="s">
        <v>241</v>
      </c>
      <c r="W652" s="176" t="s">
        <v>483</v>
      </c>
      <c r="X652" s="175" t="s">
        <v>238</v>
      </c>
      <c r="Y652" s="176" t="s">
        <v>483</v>
      </c>
      <c r="Z652" s="175" t="s">
        <v>241</v>
      </c>
      <c r="AA652" s="176">
        <v>0</v>
      </c>
      <c r="AB652" s="175" t="s">
        <v>241</v>
      </c>
      <c r="AC652" s="176">
        <v>1</v>
      </c>
      <c r="AD652" s="100">
        <v>0</v>
      </c>
      <c r="AE652" s="101">
        <v>2</v>
      </c>
      <c r="AF652" s="100">
        <v>0</v>
      </c>
      <c r="AG652" s="101">
        <v>0</v>
      </c>
      <c r="AH652" s="100">
        <v>0</v>
      </c>
      <c r="AI652" s="28">
        <v>3</v>
      </c>
      <c r="AJ652" s="100">
        <v>0</v>
      </c>
      <c r="AK652" s="101">
        <v>0</v>
      </c>
      <c r="AL652" s="100">
        <v>0</v>
      </c>
      <c r="AM652" s="101">
        <v>0</v>
      </c>
      <c r="AN652" s="175" t="s">
        <v>241</v>
      </c>
      <c r="AO652" s="176">
        <v>8</v>
      </c>
      <c r="AP652" s="175" t="s">
        <v>241</v>
      </c>
      <c r="AQ652" s="176">
        <v>0</v>
      </c>
      <c r="AR652" s="175" t="s">
        <v>241</v>
      </c>
      <c r="AS652" s="176">
        <v>0</v>
      </c>
      <c r="AT652" s="175" t="s">
        <v>241</v>
      </c>
      <c r="AU652" s="176">
        <v>0</v>
      </c>
      <c r="AV652" s="175" t="s">
        <v>241</v>
      </c>
      <c r="AW652" s="176">
        <v>0</v>
      </c>
      <c r="AX652" s="100">
        <v>0</v>
      </c>
      <c r="AY652" s="101">
        <v>0</v>
      </c>
      <c r="AZ652" s="100">
        <v>0</v>
      </c>
      <c r="BA652" s="101">
        <v>2</v>
      </c>
      <c r="BB652" s="100">
        <v>0</v>
      </c>
      <c r="BC652" s="101">
        <v>1</v>
      </c>
      <c r="BD652" s="184">
        <v>0</v>
      </c>
      <c r="BE652" s="101">
        <v>1</v>
      </c>
    </row>
    <row r="653" spans="1:57" ht="12.75">
      <c r="A653" s="39"/>
      <c r="B653" s="2"/>
      <c r="C653" s="66" t="s">
        <v>148</v>
      </c>
      <c r="D653" s="175" t="s">
        <v>241</v>
      </c>
      <c r="E653" s="175" t="s">
        <v>675</v>
      </c>
      <c r="F653" s="175">
        <v>0</v>
      </c>
      <c r="G653" s="176">
        <v>0.371</v>
      </c>
      <c r="H653" s="175">
        <v>0</v>
      </c>
      <c r="I653" s="176">
        <v>0</v>
      </c>
      <c r="J653" s="175" t="s">
        <v>270</v>
      </c>
      <c r="K653" s="176" t="s">
        <v>695</v>
      </c>
      <c r="L653" s="175" t="s">
        <v>270</v>
      </c>
      <c r="M653" s="176" t="s">
        <v>837</v>
      </c>
      <c r="N653" s="175" t="s">
        <v>270</v>
      </c>
      <c r="O653" s="176" t="s">
        <v>837</v>
      </c>
      <c r="P653" s="175" t="s">
        <v>281</v>
      </c>
      <c r="Q653" s="176" t="s">
        <v>838</v>
      </c>
      <c r="R653" s="175" t="s">
        <v>241</v>
      </c>
      <c r="S653" s="176" t="s">
        <v>839</v>
      </c>
      <c r="T653" s="175" t="s">
        <v>241</v>
      </c>
      <c r="U653" s="176" t="s">
        <v>264</v>
      </c>
      <c r="V653" s="175" t="s">
        <v>241</v>
      </c>
      <c r="W653" s="176" t="s">
        <v>837</v>
      </c>
      <c r="X653" s="175" t="s">
        <v>270</v>
      </c>
      <c r="Y653" s="176" t="s">
        <v>837</v>
      </c>
      <c r="Z653" s="175" t="s">
        <v>241</v>
      </c>
      <c r="AA653" s="176">
        <v>0</v>
      </c>
      <c r="AB653" s="175" t="s">
        <v>241</v>
      </c>
      <c r="AC653" s="176">
        <v>0.123</v>
      </c>
      <c r="AD653" s="100">
        <v>0</v>
      </c>
      <c r="AE653" s="101">
        <v>0.274</v>
      </c>
      <c r="AF653" s="100">
        <v>0</v>
      </c>
      <c r="AG653" s="101">
        <v>0</v>
      </c>
      <c r="AH653" s="100">
        <v>0</v>
      </c>
      <c r="AI653" s="28">
        <v>0.371</v>
      </c>
      <c r="AJ653" s="100">
        <v>0</v>
      </c>
      <c r="AK653" s="101">
        <v>0</v>
      </c>
      <c r="AL653" s="100">
        <v>0</v>
      </c>
      <c r="AM653" s="101">
        <v>0</v>
      </c>
      <c r="AN653" s="175" t="s">
        <v>241</v>
      </c>
      <c r="AO653" s="176">
        <v>1.137</v>
      </c>
      <c r="AP653" s="175" t="s">
        <v>241</v>
      </c>
      <c r="AQ653" s="176">
        <v>0</v>
      </c>
      <c r="AR653" s="175" t="s">
        <v>241</v>
      </c>
      <c r="AS653" s="176">
        <v>0</v>
      </c>
      <c r="AT653" s="175" t="s">
        <v>241</v>
      </c>
      <c r="AU653" s="176">
        <v>0</v>
      </c>
      <c r="AV653" s="175" t="s">
        <v>241</v>
      </c>
      <c r="AW653" s="176">
        <v>0</v>
      </c>
      <c r="AX653" s="100">
        <v>0</v>
      </c>
      <c r="AY653" s="101">
        <v>0</v>
      </c>
      <c r="AZ653" s="100">
        <v>0</v>
      </c>
      <c r="BA653" s="101">
        <v>0.319</v>
      </c>
      <c r="BB653" s="100">
        <v>0</v>
      </c>
      <c r="BC653" s="101">
        <v>0.196</v>
      </c>
      <c r="BD653" s="184">
        <v>0</v>
      </c>
      <c r="BE653" s="101">
        <v>0.123</v>
      </c>
    </row>
    <row r="654" spans="1:57" ht="12.75">
      <c r="A654" s="38" t="s">
        <v>17</v>
      </c>
      <c r="B654" s="1" t="s">
        <v>165</v>
      </c>
      <c r="C654" s="65" t="s">
        <v>162</v>
      </c>
      <c r="D654" s="175">
        <v>5</v>
      </c>
      <c r="E654" s="175">
        <v>5</v>
      </c>
      <c r="F654" s="175">
        <v>6</v>
      </c>
      <c r="G654" s="176" t="s">
        <v>21</v>
      </c>
      <c r="H654" s="175">
        <v>0</v>
      </c>
      <c r="I654" s="176">
        <v>1</v>
      </c>
      <c r="J654" s="175">
        <v>0</v>
      </c>
      <c r="K654" s="176">
        <v>10</v>
      </c>
      <c r="L654" s="175" t="s">
        <v>241</v>
      </c>
      <c r="M654" s="176">
        <v>2</v>
      </c>
      <c r="N654" s="175" t="s">
        <v>15</v>
      </c>
      <c r="O654" s="176" t="s">
        <v>23</v>
      </c>
      <c r="P654" s="175" t="s">
        <v>15</v>
      </c>
      <c r="Q654" s="176">
        <v>18</v>
      </c>
      <c r="R654" s="175" t="s">
        <v>15</v>
      </c>
      <c r="S654" s="176">
        <v>1</v>
      </c>
      <c r="T654" s="175" t="s">
        <v>15</v>
      </c>
      <c r="U654" s="176">
        <v>7</v>
      </c>
      <c r="V654" s="175" t="s">
        <v>241</v>
      </c>
      <c r="W654" s="176">
        <v>5</v>
      </c>
      <c r="X654" s="175" t="s">
        <v>15</v>
      </c>
      <c r="Y654" s="176" t="s">
        <v>24</v>
      </c>
      <c r="Z654" s="175" t="s">
        <v>14</v>
      </c>
      <c r="AA654" s="176" t="s">
        <v>18</v>
      </c>
      <c r="AB654" s="175" t="s">
        <v>14</v>
      </c>
      <c r="AC654" s="176" t="s">
        <v>8</v>
      </c>
      <c r="AD654" s="100">
        <v>4</v>
      </c>
      <c r="AE654" s="101">
        <v>10</v>
      </c>
      <c r="AF654" s="100">
        <v>6</v>
      </c>
      <c r="AG654" s="101">
        <v>24</v>
      </c>
      <c r="AH654" s="100">
        <v>1</v>
      </c>
      <c r="AI654" s="36" t="s">
        <v>27</v>
      </c>
      <c r="AJ654" s="100">
        <v>5</v>
      </c>
      <c r="AK654" s="101">
        <v>0</v>
      </c>
      <c r="AL654" s="100">
        <v>0</v>
      </c>
      <c r="AM654" s="101">
        <v>0</v>
      </c>
      <c r="AN654" s="175" t="s">
        <v>241</v>
      </c>
      <c r="AO654" s="176" t="s">
        <v>187</v>
      </c>
      <c r="AP654" s="175" t="s">
        <v>14</v>
      </c>
      <c r="AQ654" s="176" t="s">
        <v>183</v>
      </c>
      <c r="AR654" s="175" t="s">
        <v>15</v>
      </c>
      <c r="AS654" s="176" t="s">
        <v>18</v>
      </c>
      <c r="AT654" s="175" t="s">
        <v>241</v>
      </c>
      <c r="AU654" s="176">
        <v>0</v>
      </c>
      <c r="AV654" s="175" t="s">
        <v>20</v>
      </c>
      <c r="AW654" s="176" t="s">
        <v>33</v>
      </c>
      <c r="AX654" s="100">
        <v>10</v>
      </c>
      <c r="AY654" s="101">
        <v>12</v>
      </c>
      <c r="AZ654" s="100">
        <v>0</v>
      </c>
      <c r="BA654" s="101">
        <v>14</v>
      </c>
      <c r="BB654" s="100">
        <v>5</v>
      </c>
      <c r="BC654" s="176" t="s">
        <v>8</v>
      </c>
      <c r="BD654" s="184">
        <v>0</v>
      </c>
      <c r="BE654" s="101">
        <v>9</v>
      </c>
    </row>
    <row r="655" spans="1:57" ht="12.75">
      <c r="A655" s="39"/>
      <c r="B655" s="2"/>
      <c r="C655" s="66" t="s">
        <v>148</v>
      </c>
      <c r="D655" s="175" t="s">
        <v>676</v>
      </c>
      <c r="E655" s="175" t="s">
        <v>676</v>
      </c>
      <c r="F655" s="175" t="s">
        <v>265</v>
      </c>
      <c r="G655" s="176" t="s">
        <v>689</v>
      </c>
      <c r="H655" s="175">
        <v>0</v>
      </c>
      <c r="I655" s="176">
        <v>0.277</v>
      </c>
      <c r="J655" s="175">
        <v>0</v>
      </c>
      <c r="K655" s="176">
        <v>3.033</v>
      </c>
      <c r="L655" s="175" t="s">
        <v>241</v>
      </c>
      <c r="M655" s="176">
        <v>0.853</v>
      </c>
      <c r="N655" s="175" t="s">
        <v>275</v>
      </c>
      <c r="O655" s="176" t="s">
        <v>705</v>
      </c>
      <c r="P655" s="175" t="s">
        <v>275</v>
      </c>
      <c r="Q655" s="176">
        <v>7.022</v>
      </c>
      <c r="R655" s="100">
        <v>1.35</v>
      </c>
      <c r="S655" s="101">
        <v>0.649</v>
      </c>
      <c r="T655" s="175" t="s">
        <v>275</v>
      </c>
      <c r="U655" s="176">
        <v>2.752</v>
      </c>
      <c r="V655" s="100">
        <v>0</v>
      </c>
      <c r="W655" s="101">
        <v>1.973</v>
      </c>
      <c r="X655" s="175" t="s">
        <v>275</v>
      </c>
      <c r="Y655" s="176" t="s">
        <v>727</v>
      </c>
      <c r="Z655" s="175" t="s">
        <v>284</v>
      </c>
      <c r="AA655" s="176" t="s">
        <v>729</v>
      </c>
      <c r="AB655" s="175" t="s">
        <v>284</v>
      </c>
      <c r="AC655" s="176" t="s">
        <v>731</v>
      </c>
      <c r="AD655" s="175" t="s">
        <v>256</v>
      </c>
      <c r="AE655" s="176">
        <v>5.291</v>
      </c>
      <c r="AF655" s="175" t="s">
        <v>267</v>
      </c>
      <c r="AG655" s="176" t="s">
        <v>736</v>
      </c>
      <c r="AH655" s="175" t="s">
        <v>288</v>
      </c>
      <c r="AI655" s="36" t="s">
        <v>738</v>
      </c>
      <c r="AJ655" s="175" t="s">
        <v>290</v>
      </c>
      <c r="AK655" s="176">
        <v>0</v>
      </c>
      <c r="AL655" s="100">
        <v>0</v>
      </c>
      <c r="AM655" s="101">
        <v>0</v>
      </c>
      <c r="AN655" s="100">
        <v>0</v>
      </c>
      <c r="AO655" s="101">
        <v>8.904</v>
      </c>
      <c r="AP655" s="175" t="s">
        <v>294</v>
      </c>
      <c r="AQ655" s="176" t="s">
        <v>745</v>
      </c>
      <c r="AR655" s="175" t="s">
        <v>290</v>
      </c>
      <c r="AS655" s="176" t="s">
        <v>747</v>
      </c>
      <c r="AT655" s="100">
        <v>0</v>
      </c>
      <c r="AU655" s="101">
        <v>0</v>
      </c>
      <c r="AV655" s="175" t="s">
        <v>298</v>
      </c>
      <c r="AW655" s="176" t="s">
        <v>750</v>
      </c>
      <c r="AX655" s="175" t="s">
        <v>267</v>
      </c>
      <c r="AY655" s="176" t="s">
        <v>665</v>
      </c>
      <c r="AZ655" s="100">
        <v>0</v>
      </c>
      <c r="BA655" s="101">
        <v>6.89</v>
      </c>
      <c r="BB655" s="175" t="s">
        <v>256</v>
      </c>
      <c r="BC655" s="176" t="s">
        <v>599</v>
      </c>
      <c r="BD655" s="184">
        <v>0</v>
      </c>
      <c r="BE655" s="101">
        <v>2.525</v>
      </c>
    </row>
    <row r="656" spans="1:57" ht="12.75">
      <c r="A656" s="38" t="s">
        <v>18</v>
      </c>
      <c r="B656" s="1" t="s">
        <v>167</v>
      </c>
      <c r="C656" s="65" t="s">
        <v>208</v>
      </c>
      <c r="D656" s="175" t="s">
        <v>241</v>
      </c>
      <c r="E656" s="175" t="s">
        <v>677</v>
      </c>
      <c r="F656" s="175">
        <v>0</v>
      </c>
      <c r="G656" s="176">
        <v>19</v>
      </c>
      <c r="H656" s="175">
        <v>40</v>
      </c>
      <c r="I656" s="176" t="s">
        <v>187</v>
      </c>
      <c r="J656" s="175">
        <v>0</v>
      </c>
      <c r="K656" s="176" t="s">
        <v>8</v>
      </c>
      <c r="L656" s="175" t="s">
        <v>241</v>
      </c>
      <c r="M656" s="176">
        <v>0</v>
      </c>
      <c r="N656" s="175" t="s">
        <v>15</v>
      </c>
      <c r="O656" s="176" t="s">
        <v>184</v>
      </c>
      <c r="P656" s="175" t="s">
        <v>241</v>
      </c>
      <c r="Q656" s="176" t="s">
        <v>27</v>
      </c>
      <c r="R656" s="100">
        <v>0</v>
      </c>
      <c r="S656" s="101">
        <v>0</v>
      </c>
      <c r="T656" s="175">
        <v>0</v>
      </c>
      <c r="U656" s="176">
        <v>3</v>
      </c>
      <c r="V656" s="100">
        <v>0</v>
      </c>
      <c r="W656" s="101">
        <v>0</v>
      </c>
      <c r="X656" s="175">
        <v>0</v>
      </c>
      <c r="Y656" s="176" t="s">
        <v>27</v>
      </c>
      <c r="Z656" s="175" t="s">
        <v>241</v>
      </c>
      <c r="AA656" s="176">
        <v>0</v>
      </c>
      <c r="AB656" s="100">
        <v>0</v>
      </c>
      <c r="AC656" s="101" t="s">
        <v>491</v>
      </c>
      <c r="AD656" s="100">
        <v>0</v>
      </c>
      <c r="AE656" s="101">
        <v>0</v>
      </c>
      <c r="AF656" s="100">
        <v>6</v>
      </c>
      <c r="AG656" s="101">
        <v>9</v>
      </c>
      <c r="AH656" s="100">
        <v>0</v>
      </c>
      <c r="AI656" s="28">
        <v>3</v>
      </c>
      <c r="AJ656" s="100">
        <v>0</v>
      </c>
      <c r="AK656" s="101">
        <v>8</v>
      </c>
      <c r="AL656" s="100">
        <v>0</v>
      </c>
      <c r="AM656" s="101">
        <v>1</v>
      </c>
      <c r="AN656" s="100">
        <v>0</v>
      </c>
      <c r="AO656" s="101">
        <v>0</v>
      </c>
      <c r="AP656" s="100">
        <v>0</v>
      </c>
      <c r="AQ656" s="101">
        <v>3</v>
      </c>
      <c r="AR656" s="175" t="s">
        <v>241</v>
      </c>
      <c r="AS656" s="176">
        <v>0</v>
      </c>
      <c r="AT656" s="100">
        <v>0</v>
      </c>
      <c r="AU656" s="101">
        <v>0</v>
      </c>
      <c r="AV656" s="100">
        <v>16</v>
      </c>
      <c r="AW656" s="101">
        <v>8</v>
      </c>
      <c r="AX656" s="175" t="s">
        <v>241</v>
      </c>
      <c r="AY656" s="176">
        <v>8</v>
      </c>
      <c r="AZ656" s="203">
        <v>0</v>
      </c>
      <c r="BA656" s="204">
        <v>2</v>
      </c>
      <c r="BB656" s="100">
        <v>16</v>
      </c>
      <c r="BC656" s="176" t="s">
        <v>14</v>
      </c>
      <c r="BD656" s="184">
        <v>0</v>
      </c>
      <c r="BE656" s="101">
        <v>0</v>
      </c>
    </row>
    <row r="657" spans="1:57" ht="12.75">
      <c r="A657" s="39"/>
      <c r="B657" s="2"/>
      <c r="C657" s="66" t="s">
        <v>148</v>
      </c>
      <c r="D657" s="175" t="s">
        <v>241</v>
      </c>
      <c r="E657" s="175" t="s">
        <v>678</v>
      </c>
      <c r="F657" s="175">
        <v>0</v>
      </c>
      <c r="G657" s="176">
        <v>13.136000000000001</v>
      </c>
      <c r="H657" s="175" t="s">
        <v>266</v>
      </c>
      <c r="I657" s="176" t="s">
        <v>693</v>
      </c>
      <c r="J657" s="175">
        <v>0</v>
      </c>
      <c r="K657" s="176" t="s">
        <v>696</v>
      </c>
      <c r="L657" s="175" t="s">
        <v>241</v>
      </c>
      <c r="M657" s="176">
        <v>0</v>
      </c>
      <c r="N657" s="175" t="s">
        <v>274</v>
      </c>
      <c r="O657" s="176" t="s">
        <v>706</v>
      </c>
      <c r="P657" s="175" t="s">
        <v>241</v>
      </c>
      <c r="Q657" s="176" t="s">
        <v>713</v>
      </c>
      <c r="R657" s="100">
        <v>0</v>
      </c>
      <c r="S657" s="101">
        <v>0</v>
      </c>
      <c r="T657" s="175">
        <v>0</v>
      </c>
      <c r="U657" s="176" t="s">
        <v>723</v>
      </c>
      <c r="V657" s="100">
        <v>0</v>
      </c>
      <c r="W657" s="101">
        <v>0</v>
      </c>
      <c r="X657" s="175">
        <v>0</v>
      </c>
      <c r="Y657" s="176" t="s">
        <v>869</v>
      </c>
      <c r="Z657" s="175">
        <v>0</v>
      </c>
      <c r="AA657" s="176">
        <v>0</v>
      </c>
      <c r="AB657" s="100">
        <v>0</v>
      </c>
      <c r="AC657" s="101">
        <v>0.385</v>
      </c>
      <c r="AD657" s="100">
        <v>0</v>
      </c>
      <c r="AE657" s="101">
        <v>0</v>
      </c>
      <c r="AF657" s="175" t="s">
        <v>286</v>
      </c>
      <c r="AG657" s="176">
        <v>27.851</v>
      </c>
      <c r="AH657" s="100">
        <v>0</v>
      </c>
      <c r="AI657" s="28">
        <v>6.038</v>
      </c>
      <c r="AJ657" s="100">
        <v>0</v>
      </c>
      <c r="AK657" s="101">
        <v>71.652</v>
      </c>
      <c r="AL657" s="100">
        <v>0</v>
      </c>
      <c r="AM657" s="101">
        <v>0.838</v>
      </c>
      <c r="AN657" s="100">
        <v>0</v>
      </c>
      <c r="AO657" s="101">
        <v>0</v>
      </c>
      <c r="AP657" s="100">
        <v>0</v>
      </c>
      <c r="AQ657" s="101">
        <v>1.563</v>
      </c>
      <c r="AR657" s="175" t="s">
        <v>241</v>
      </c>
      <c r="AS657" s="176">
        <v>0</v>
      </c>
      <c r="AT657" s="100">
        <v>0</v>
      </c>
      <c r="AU657" s="101">
        <v>0</v>
      </c>
      <c r="AV657" s="175" t="s">
        <v>299</v>
      </c>
      <c r="AW657" s="176" t="s">
        <v>751</v>
      </c>
      <c r="AX657" s="175" t="s">
        <v>241</v>
      </c>
      <c r="AY657" s="176">
        <v>59.07</v>
      </c>
      <c r="AZ657" s="100">
        <v>0</v>
      </c>
      <c r="BA657" s="101">
        <v>3.415</v>
      </c>
      <c r="BB657" s="175" t="s">
        <v>307</v>
      </c>
      <c r="BC657" s="176" t="s">
        <v>668</v>
      </c>
      <c r="BD657" s="184">
        <v>0</v>
      </c>
      <c r="BE657" s="101">
        <v>0</v>
      </c>
    </row>
    <row r="658" spans="1:57" ht="12.75">
      <c r="A658" s="38" t="s">
        <v>19</v>
      </c>
      <c r="B658" s="1" t="s">
        <v>168</v>
      </c>
      <c r="C658" s="65" t="s">
        <v>162</v>
      </c>
      <c r="D658" s="175" t="s">
        <v>835</v>
      </c>
      <c r="E658" s="175" t="s">
        <v>22</v>
      </c>
      <c r="F658" s="175" t="s">
        <v>336</v>
      </c>
      <c r="G658" s="176" t="s">
        <v>27</v>
      </c>
      <c r="H658" s="175" t="s">
        <v>338</v>
      </c>
      <c r="I658" s="176">
        <v>0</v>
      </c>
      <c r="J658" s="175" t="s">
        <v>340</v>
      </c>
      <c r="K658" s="176">
        <v>0</v>
      </c>
      <c r="L658" s="175" t="s">
        <v>340</v>
      </c>
      <c r="M658" s="176">
        <v>1</v>
      </c>
      <c r="N658" s="175" t="s">
        <v>241</v>
      </c>
      <c r="O658" s="176" t="s">
        <v>16</v>
      </c>
      <c r="P658" s="175" t="s">
        <v>340</v>
      </c>
      <c r="Q658" s="176" t="s">
        <v>9</v>
      </c>
      <c r="R658" s="100" t="s">
        <v>341</v>
      </c>
      <c r="S658" s="101">
        <v>0</v>
      </c>
      <c r="T658" s="175">
        <v>0</v>
      </c>
      <c r="U658" s="176">
        <v>2</v>
      </c>
      <c r="V658" s="100">
        <v>1</v>
      </c>
      <c r="W658" s="101">
        <v>3</v>
      </c>
      <c r="X658" s="175" t="s">
        <v>342</v>
      </c>
      <c r="Y658" s="176">
        <v>5</v>
      </c>
      <c r="Z658" s="175" t="s">
        <v>241</v>
      </c>
      <c r="AA658" s="176">
        <v>1</v>
      </c>
      <c r="AB658" s="100">
        <v>0</v>
      </c>
      <c r="AC658" s="101">
        <v>0</v>
      </c>
      <c r="AD658" s="100">
        <v>0</v>
      </c>
      <c r="AE658" s="101">
        <v>1</v>
      </c>
      <c r="AF658" s="175" t="s">
        <v>343</v>
      </c>
      <c r="AG658" s="176">
        <v>6</v>
      </c>
      <c r="AH658" s="100">
        <v>0</v>
      </c>
      <c r="AI658" s="28">
        <v>0</v>
      </c>
      <c r="AJ658" s="100">
        <v>0</v>
      </c>
      <c r="AK658" s="101">
        <v>0</v>
      </c>
      <c r="AL658" s="100">
        <v>0</v>
      </c>
      <c r="AM658" s="101">
        <v>0</v>
      </c>
      <c r="AN658" s="100">
        <v>0</v>
      </c>
      <c r="AO658" s="176" t="s">
        <v>27</v>
      </c>
      <c r="AP658" s="100">
        <v>0</v>
      </c>
      <c r="AQ658" s="101">
        <v>8</v>
      </c>
      <c r="AR658" s="100">
        <v>0</v>
      </c>
      <c r="AS658" s="101">
        <v>2</v>
      </c>
      <c r="AT658" s="100">
        <v>0</v>
      </c>
      <c r="AU658" s="101">
        <v>1</v>
      </c>
      <c r="AV658" s="100">
        <v>1</v>
      </c>
      <c r="AW658" s="101">
        <v>0</v>
      </c>
      <c r="AX658" s="175" t="s">
        <v>241</v>
      </c>
      <c r="AY658" s="176">
        <v>4</v>
      </c>
      <c r="AZ658" s="100">
        <v>0</v>
      </c>
      <c r="BA658" s="101">
        <v>1</v>
      </c>
      <c r="BB658" s="100" t="s">
        <v>345</v>
      </c>
      <c r="BC658" s="101">
        <v>2</v>
      </c>
      <c r="BD658" s="184">
        <v>0</v>
      </c>
      <c r="BE658" s="101">
        <v>0</v>
      </c>
    </row>
    <row r="659" spans="1:57" ht="12.75">
      <c r="A659" s="39"/>
      <c r="B659" s="2"/>
      <c r="C659" s="66" t="s">
        <v>148</v>
      </c>
      <c r="D659" s="175" t="s">
        <v>335</v>
      </c>
      <c r="E659" s="175" t="s">
        <v>848</v>
      </c>
      <c r="F659" s="175" t="s">
        <v>337</v>
      </c>
      <c r="G659" s="176">
        <v>0.726</v>
      </c>
      <c r="H659" s="175" t="s">
        <v>339</v>
      </c>
      <c r="I659" s="176">
        <v>0</v>
      </c>
      <c r="J659" s="175" t="s">
        <v>301</v>
      </c>
      <c r="K659" s="176">
        <v>3.641</v>
      </c>
      <c r="L659" s="175" t="s">
        <v>301</v>
      </c>
      <c r="M659" s="176">
        <v>12.465</v>
      </c>
      <c r="N659" s="175" t="s">
        <v>241</v>
      </c>
      <c r="O659" s="176" t="s">
        <v>707</v>
      </c>
      <c r="P659" s="175" t="s">
        <v>301</v>
      </c>
      <c r="Q659" s="176" t="s">
        <v>860</v>
      </c>
      <c r="R659" s="100">
        <v>15</v>
      </c>
      <c r="S659" s="101">
        <v>3.641</v>
      </c>
      <c r="T659" s="175">
        <v>0</v>
      </c>
      <c r="U659" s="176">
        <v>5.671</v>
      </c>
      <c r="V659" s="175" t="s">
        <v>253</v>
      </c>
      <c r="W659" s="176">
        <v>13.374</v>
      </c>
      <c r="X659" s="175" t="s">
        <v>405</v>
      </c>
      <c r="Y659" s="176">
        <v>16.847</v>
      </c>
      <c r="Z659" s="175" t="s">
        <v>241</v>
      </c>
      <c r="AA659" s="176">
        <v>0.772</v>
      </c>
      <c r="AB659" s="100">
        <v>0</v>
      </c>
      <c r="AC659" s="101">
        <v>2.178</v>
      </c>
      <c r="AD659" s="100">
        <v>0</v>
      </c>
      <c r="AE659" s="101">
        <v>0.085</v>
      </c>
      <c r="AF659" s="175" t="s">
        <v>344</v>
      </c>
      <c r="AG659" s="176">
        <v>50.22</v>
      </c>
      <c r="AH659" s="100">
        <v>0</v>
      </c>
      <c r="AI659" s="28">
        <v>0</v>
      </c>
      <c r="AJ659" s="100">
        <v>0</v>
      </c>
      <c r="AK659" s="101">
        <v>0</v>
      </c>
      <c r="AL659" s="100">
        <v>0</v>
      </c>
      <c r="AM659" s="101">
        <v>0</v>
      </c>
      <c r="AN659" s="100">
        <v>0</v>
      </c>
      <c r="AO659" s="176" t="s">
        <v>743</v>
      </c>
      <c r="AP659" s="100">
        <v>0</v>
      </c>
      <c r="AQ659" s="101">
        <v>2.909</v>
      </c>
      <c r="AR659" s="100">
        <v>0</v>
      </c>
      <c r="AS659" s="101">
        <v>0.726</v>
      </c>
      <c r="AT659" s="100">
        <v>0</v>
      </c>
      <c r="AU659" s="101">
        <v>7.484</v>
      </c>
      <c r="AV659" s="175" t="s">
        <v>291</v>
      </c>
      <c r="AW659" s="176">
        <v>0</v>
      </c>
      <c r="AX659" s="175" t="s">
        <v>241</v>
      </c>
      <c r="AY659" s="176">
        <v>12.14</v>
      </c>
      <c r="AZ659" s="100">
        <v>0</v>
      </c>
      <c r="BA659" s="101">
        <v>0.772</v>
      </c>
      <c r="BB659" s="100">
        <v>10</v>
      </c>
      <c r="BC659" s="101">
        <v>6.105</v>
      </c>
      <c r="BD659" s="184">
        <v>0</v>
      </c>
      <c r="BE659" s="101">
        <v>0</v>
      </c>
    </row>
    <row r="660" spans="1:57" ht="12.75">
      <c r="A660" s="38" t="s">
        <v>20</v>
      </c>
      <c r="B660" s="1" t="s">
        <v>169</v>
      </c>
      <c r="C660" s="65" t="s">
        <v>162</v>
      </c>
      <c r="D660" s="175" t="s">
        <v>8</v>
      </c>
      <c r="E660" s="175" t="s">
        <v>14</v>
      </c>
      <c r="F660" s="175">
        <v>4</v>
      </c>
      <c r="G660" s="176">
        <v>4</v>
      </c>
      <c r="H660" s="175">
        <v>0</v>
      </c>
      <c r="I660" s="176">
        <v>0</v>
      </c>
      <c r="J660" s="175">
        <v>2</v>
      </c>
      <c r="K660" s="176" t="s">
        <v>8</v>
      </c>
      <c r="L660" s="175" t="s">
        <v>241</v>
      </c>
      <c r="M660" s="176">
        <v>0</v>
      </c>
      <c r="N660" s="175" t="s">
        <v>27</v>
      </c>
      <c r="O660" s="176" t="s">
        <v>14</v>
      </c>
      <c r="P660" s="175" t="s">
        <v>8</v>
      </c>
      <c r="Q660" s="176" t="s">
        <v>8</v>
      </c>
      <c r="R660" s="100">
        <v>0</v>
      </c>
      <c r="S660" s="101">
        <v>0</v>
      </c>
      <c r="T660" s="175">
        <v>1</v>
      </c>
      <c r="U660" s="176">
        <v>2</v>
      </c>
      <c r="V660" s="100">
        <v>0</v>
      </c>
      <c r="W660" s="101">
        <v>0</v>
      </c>
      <c r="X660" s="100">
        <v>3</v>
      </c>
      <c r="Y660" s="101">
        <v>3</v>
      </c>
      <c r="Z660" s="175" t="s">
        <v>241</v>
      </c>
      <c r="AA660" s="176">
        <v>0</v>
      </c>
      <c r="AB660" s="100">
        <v>0</v>
      </c>
      <c r="AC660" s="101">
        <v>0</v>
      </c>
      <c r="AD660" s="100">
        <v>0</v>
      </c>
      <c r="AE660" s="101">
        <v>0</v>
      </c>
      <c r="AF660" s="175">
        <v>1</v>
      </c>
      <c r="AG660" s="176">
        <v>0</v>
      </c>
      <c r="AH660" s="100">
        <v>0</v>
      </c>
      <c r="AI660" s="28">
        <v>1</v>
      </c>
      <c r="AJ660" s="100">
        <v>0</v>
      </c>
      <c r="AK660" s="101">
        <v>0</v>
      </c>
      <c r="AL660" s="100">
        <v>0</v>
      </c>
      <c r="AM660" s="101">
        <v>0</v>
      </c>
      <c r="AN660" s="100">
        <v>0</v>
      </c>
      <c r="AO660" s="101">
        <v>1</v>
      </c>
      <c r="AP660" s="100">
        <v>3</v>
      </c>
      <c r="AQ660" s="101">
        <v>2</v>
      </c>
      <c r="AR660" s="175" t="s">
        <v>241</v>
      </c>
      <c r="AS660" s="176">
        <v>0</v>
      </c>
      <c r="AT660" s="175" t="s">
        <v>241</v>
      </c>
      <c r="AU660" s="176">
        <v>0</v>
      </c>
      <c r="AV660" s="175" t="s">
        <v>8</v>
      </c>
      <c r="AW660" s="176" t="s">
        <v>8</v>
      </c>
      <c r="AX660" s="175" t="s">
        <v>241</v>
      </c>
      <c r="AY660" s="176">
        <v>0</v>
      </c>
      <c r="AZ660" s="175" t="s">
        <v>27</v>
      </c>
      <c r="BA660" s="176">
        <v>1</v>
      </c>
      <c r="BB660" s="175" t="s">
        <v>27</v>
      </c>
      <c r="BC660" s="176">
        <v>1</v>
      </c>
      <c r="BD660" s="178" t="s">
        <v>241</v>
      </c>
      <c r="BE660" s="176">
        <v>0</v>
      </c>
    </row>
    <row r="661" spans="1:57" ht="12.75">
      <c r="A661" s="39"/>
      <c r="B661" s="2"/>
      <c r="C661" s="66" t="s">
        <v>148</v>
      </c>
      <c r="D661" s="175" t="s">
        <v>402</v>
      </c>
      <c r="E661" s="175" t="s">
        <v>679</v>
      </c>
      <c r="F661" s="175" t="s">
        <v>249</v>
      </c>
      <c r="G661" s="176" t="s">
        <v>529</v>
      </c>
      <c r="H661" s="175" t="s">
        <v>241</v>
      </c>
      <c r="I661" s="176">
        <v>0</v>
      </c>
      <c r="J661" s="175" t="s">
        <v>403</v>
      </c>
      <c r="K661" s="176" t="s">
        <v>523</v>
      </c>
      <c r="L661" s="175" t="s">
        <v>241</v>
      </c>
      <c r="M661" s="176">
        <v>0</v>
      </c>
      <c r="N661" s="175" t="s">
        <v>278</v>
      </c>
      <c r="O661" s="176" t="s">
        <v>524</v>
      </c>
      <c r="P661" s="175" t="s">
        <v>280</v>
      </c>
      <c r="Q661" s="176" t="s">
        <v>714</v>
      </c>
      <c r="R661" s="175" t="s">
        <v>241</v>
      </c>
      <c r="S661" s="176">
        <v>0</v>
      </c>
      <c r="T661" s="175" t="s">
        <v>283</v>
      </c>
      <c r="U661" s="176">
        <v>243.543</v>
      </c>
      <c r="V661" s="175" t="s">
        <v>241</v>
      </c>
      <c r="W661" s="176">
        <v>0</v>
      </c>
      <c r="X661" s="175" t="s">
        <v>406</v>
      </c>
      <c r="Y661" s="176" t="s">
        <v>728</v>
      </c>
      <c r="Z661" s="175" t="s">
        <v>241</v>
      </c>
      <c r="AA661" s="176">
        <v>0</v>
      </c>
      <c r="AB661" s="175" t="s">
        <v>241</v>
      </c>
      <c r="AC661" s="176">
        <v>0</v>
      </c>
      <c r="AD661" s="175" t="s">
        <v>241</v>
      </c>
      <c r="AE661" s="176">
        <v>0</v>
      </c>
      <c r="AF661" s="175" t="s">
        <v>287</v>
      </c>
      <c r="AG661" s="176">
        <v>0</v>
      </c>
      <c r="AH661" s="100">
        <v>0</v>
      </c>
      <c r="AI661" s="28">
        <v>85.653</v>
      </c>
      <c r="AJ661" s="100">
        <v>0</v>
      </c>
      <c r="AK661" s="101">
        <v>0</v>
      </c>
      <c r="AL661" s="100">
        <v>0</v>
      </c>
      <c r="AM661" s="101">
        <v>0</v>
      </c>
      <c r="AN661" s="100">
        <v>0</v>
      </c>
      <c r="AO661" s="101">
        <v>77.336</v>
      </c>
      <c r="AP661" s="175" t="s">
        <v>261</v>
      </c>
      <c r="AQ661" s="176" t="s">
        <v>925</v>
      </c>
      <c r="AR661" s="175" t="s">
        <v>241</v>
      </c>
      <c r="AS661" s="176">
        <v>0</v>
      </c>
      <c r="AT661" s="175" t="s">
        <v>241</v>
      </c>
      <c r="AU661" s="176">
        <v>0</v>
      </c>
      <c r="AV661" s="175" t="s">
        <v>408</v>
      </c>
      <c r="AW661" s="176" t="s">
        <v>752</v>
      </c>
      <c r="AX661" s="175" t="s">
        <v>241</v>
      </c>
      <c r="AY661" s="176">
        <v>0</v>
      </c>
      <c r="AZ661" s="175" t="s">
        <v>305</v>
      </c>
      <c r="BA661" s="176">
        <v>133.198</v>
      </c>
      <c r="BB661" s="175" t="s">
        <v>327</v>
      </c>
      <c r="BC661" s="82">
        <v>101.61</v>
      </c>
      <c r="BD661" s="178" t="s">
        <v>241</v>
      </c>
      <c r="BE661" s="176">
        <v>0</v>
      </c>
    </row>
    <row r="662" spans="1:57" ht="12.75">
      <c r="A662" s="38" t="s">
        <v>21</v>
      </c>
      <c r="B662" s="1" t="s">
        <v>170</v>
      </c>
      <c r="C662" s="65" t="s">
        <v>162</v>
      </c>
      <c r="D662" s="175">
        <v>0</v>
      </c>
      <c r="E662" s="175">
        <v>0</v>
      </c>
      <c r="F662" s="175">
        <v>0</v>
      </c>
      <c r="G662" s="176">
        <v>0</v>
      </c>
      <c r="H662" s="175">
        <v>0</v>
      </c>
      <c r="I662" s="176">
        <v>1</v>
      </c>
      <c r="J662" s="175" t="s">
        <v>27</v>
      </c>
      <c r="K662" s="176">
        <v>2</v>
      </c>
      <c r="L662" s="175" t="s">
        <v>241</v>
      </c>
      <c r="M662" s="176">
        <v>1</v>
      </c>
      <c r="N662" s="175" t="s">
        <v>241</v>
      </c>
      <c r="O662" s="176">
        <v>1</v>
      </c>
      <c r="P662" s="175" t="s">
        <v>241</v>
      </c>
      <c r="Q662" s="176">
        <v>0</v>
      </c>
      <c r="R662" s="100">
        <v>0</v>
      </c>
      <c r="S662" s="101">
        <v>0</v>
      </c>
      <c r="T662" s="175">
        <v>0</v>
      </c>
      <c r="U662" s="176">
        <v>0</v>
      </c>
      <c r="V662" s="100">
        <v>0</v>
      </c>
      <c r="W662" s="101">
        <v>0</v>
      </c>
      <c r="X662" s="100">
        <v>0</v>
      </c>
      <c r="Y662" s="101">
        <v>0</v>
      </c>
      <c r="Z662" s="175" t="s">
        <v>27</v>
      </c>
      <c r="AA662" s="176">
        <v>1</v>
      </c>
      <c r="AB662" s="100">
        <v>0</v>
      </c>
      <c r="AC662" s="101">
        <v>0</v>
      </c>
      <c r="AD662" s="100">
        <v>1</v>
      </c>
      <c r="AE662" s="101">
        <v>1</v>
      </c>
      <c r="AF662" s="100">
        <v>0</v>
      </c>
      <c r="AG662" s="101">
        <v>1</v>
      </c>
      <c r="AH662" s="100">
        <v>1</v>
      </c>
      <c r="AI662" s="28">
        <v>1</v>
      </c>
      <c r="AJ662" s="100">
        <v>0</v>
      </c>
      <c r="AK662" s="101">
        <v>1</v>
      </c>
      <c r="AL662" s="100">
        <v>0</v>
      </c>
      <c r="AM662" s="101">
        <v>0</v>
      </c>
      <c r="AN662" s="100">
        <v>0</v>
      </c>
      <c r="AO662" s="101">
        <v>0</v>
      </c>
      <c r="AP662" s="100">
        <v>0</v>
      </c>
      <c r="AQ662" s="101">
        <v>0</v>
      </c>
      <c r="AR662" s="175" t="s">
        <v>241</v>
      </c>
      <c r="AS662" s="176">
        <v>0</v>
      </c>
      <c r="AT662" s="175" t="s">
        <v>241</v>
      </c>
      <c r="AU662" s="176">
        <v>0</v>
      </c>
      <c r="AV662" s="175" t="s">
        <v>241</v>
      </c>
      <c r="AW662" s="176">
        <v>0</v>
      </c>
      <c r="AX662" s="175" t="s">
        <v>241</v>
      </c>
      <c r="AY662" s="176">
        <v>0</v>
      </c>
      <c r="AZ662" s="175" t="s">
        <v>241</v>
      </c>
      <c r="BA662" s="176">
        <v>0</v>
      </c>
      <c r="BB662" s="175" t="s">
        <v>241</v>
      </c>
      <c r="BC662" s="176">
        <v>0</v>
      </c>
      <c r="BD662" s="178" t="s">
        <v>241</v>
      </c>
      <c r="BE662" s="176">
        <v>0</v>
      </c>
    </row>
    <row r="663" spans="1:57" ht="12.75">
      <c r="A663" s="39"/>
      <c r="B663" s="2" t="s">
        <v>171</v>
      </c>
      <c r="C663" s="66" t="s">
        <v>148</v>
      </c>
      <c r="D663" s="175">
        <v>0</v>
      </c>
      <c r="E663" s="175">
        <v>0</v>
      </c>
      <c r="F663" s="175">
        <v>0</v>
      </c>
      <c r="G663" s="176">
        <v>0</v>
      </c>
      <c r="H663" s="175">
        <v>0</v>
      </c>
      <c r="I663" s="176">
        <v>3.112</v>
      </c>
      <c r="J663" s="175" t="s">
        <v>271</v>
      </c>
      <c r="K663" s="176">
        <v>25.774</v>
      </c>
      <c r="L663" s="175" t="s">
        <v>241</v>
      </c>
      <c r="M663" s="176">
        <v>3.514</v>
      </c>
      <c r="N663" s="175" t="s">
        <v>241</v>
      </c>
      <c r="O663" s="176">
        <v>7.006</v>
      </c>
      <c r="P663" s="175" t="s">
        <v>241</v>
      </c>
      <c r="Q663" s="176">
        <v>0</v>
      </c>
      <c r="R663" s="100">
        <v>0</v>
      </c>
      <c r="S663" s="101">
        <v>0</v>
      </c>
      <c r="T663" s="175">
        <v>0</v>
      </c>
      <c r="U663" s="176">
        <v>0</v>
      </c>
      <c r="V663" s="100">
        <v>0</v>
      </c>
      <c r="W663" s="101">
        <v>0</v>
      </c>
      <c r="X663" s="100">
        <v>0</v>
      </c>
      <c r="Y663" s="101">
        <v>0</v>
      </c>
      <c r="Z663" s="174">
        <v>13.58</v>
      </c>
      <c r="AA663" s="118">
        <v>54.221</v>
      </c>
      <c r="AB663" s="100">
        <v>0</v>
      </c>
      <c r="AC663" s="101">
        <v>0</v>
      </c>
      <c r="AD663" s="175" t="s">
        <v>262</v>
      </c>
      <c r="AE663" s="176">
        <v>10.901</v>
      </c>
      <c r="AF663" s="100">
        <v>0</v>
      </c>
      <c r="AG663" s="101">
        <v>28.792</v>
      </c>
      <c r="AH663" s="175" t="s">
        <v>264</v>
      </c>
      <c r="AI663" s="36">
        <v>17.66</v>
      </c>
      <c r="AJ663" s="100">
        <v>0</v>
      </c>
      <c r="AK663" s="101">
        <v>3.259</v>
      </c>
      <c r="AL663" s="100">
        <v>0</v>
      </c>
      <c r="AM663" s="101">
        <v>0</v>
      </c>
      <c r="AN663" s="100">
        <v>0</v>
      </c>
      <c r="AO663" s="101">
        <v>0</v>
      </c>
      <c r="AP663" s="100">
        <v>0</v>
      </c>
      <c r="AQ663" s="101">
        <v>0</v>
      </c>
      <c r="AR663" s="100">
        <v>0</v>
      </c>
      <c r="AS663" s="101">
        <v>0</v>
      </c>
      <c r="AT663" s="100">
        <v>0</v>
      </c>
      <c r="AU663" s="101">
        <v>0</v>
      </c>
      <c r="AV663" s="175" t="s">
        <v>241</v>
      </c>
      <c r="AW663" s="176">
        <v>0</v>
      </c>
      <c r="AX663" s="175" t="s">
        <v>241</v>
      </c>
      <c r="AY663" s="176">
        <v>0</v>
      </c>
      <c r="AZ663" s="100">
        <v>0</v>
      </c>
      <c r="BA663" s="101">
        <v>0</v>
      </c>
      <c r="BB663" s="100">
        <v>0</v>
      </c>
      <c r="BC663" s="101">
        <v>0</v>
      </c>
      <c r="BD663" s="184">
        <v>0</v>
      </c>
      <c r="BE663" s="101">
        <v>0</v>
      </c>
    </row>
    <row r="664" spans="1:57" ht="12.75">
      <c r="A664" s="38" t="s">
        <v>22</v>
      </c>
      <c r="B664" s="1" t="s">
        <v>172</v>
      </c>
      <c r="C664" s="65" t="s">
        <v>147</v>
      </c>
      <c r="D664" s="175" t="s">
        <v>241</v>
      </c>
      <c r="E664" s="175" t="s">
        <v>673</v>
      </c>
      <c r="F664" s="175">
        <v>0</v>
      </c>
      <c r="G664" s="176">
        <v>0</v>
      </c>
      <c r="H664" s="175">
        <v>0</v>
      </c>
      <c r="I664" s="176">
        <v>0</v>
      </c>
      <c r="J664" s="175" t="s">
        <v>241</v>
      </c>
      <c r="K664" s="176">
        <v>0</v>
      </c>
      <c r="L664" s="175" t="s">
        <v>241</v>
      </c>
      <c r="M664" s="176">
        <v>0</v>
      </c>
      <c r="N664" s="175" t="s">
        <v>241</v>
      </c>
      <c r="O664" s="176">
        <v>0</v>
      </c>
      <c r="P664" s="175" t="s">
        <v>241</v>
      </c>
      <c r="Q664" s="176">
        <v>0</v>
      </c>
      <c r="R664" s="100">
        <v>0</v>
      </c>
      <c r="S664" s="101">
        <v>0</v>
      </c>
      <c r="T664" s="175">
        <v>0</v>
      </c>
      <c r="U664" s="176">
        <v>0</v>
      </c>
      <c r="V664" s="100">
        <v>0</v>
      </c>
      <c r="W664" s="101">
        <v>0</v>
      </c>
      <c r="X664" s="100">
        <v>0</v>
      </c>
      <c r="Y664" s="101">
        <v>0</v>
      </c>
      <c r="Z664" s="175" t="s">
        <v>241</v>
      </c>
      <c r="AA664" s="176">
        <v>0</v>
      </c>
      <c r="AB664" s="100">
        <v>0</v>
      </c>
      <c r="AC664" s="101">
        <v>0</v>
      </c>
      <c r="AD664" s="100">
        <v>0</v>
      </c>
      <c r="AE664" s="101">
        <v>0</v>
      </c>
      <c r="AF664" s="100">
        <v>0</v>
      </c>
      <c r="AG664" s="101">
        <v>0</v>
      </c>
      <c r="AH664" s="100">
        <v>0</v>
      </c>
      <c r="AI664" s="28">
        <v>0</v>
      </c>
      <c r="AJ664" s="100">
        <v>0</v>
      </c>
      <c r="AK664" s="101">
        <v>0</v>
      </c>
      <c r="AL664" s="100">
        <v>0</v>
      </c>
      <c r="AM664" s="101">
        <v>0</v>
      </c>
      <c r="AN664" s="100">
        <v>0</v>
      </c>
      <c r="AO664" s="101">
        <v>0</v>
      </c>
      <c r="AP664" s="100">
        <v>0</v>
      </c>
      <c r="AQ664" s="101">
        <v>0</v>
      </c>
      <c r="AR664" s="100">
        <v>0</v>
      </c>
      <c r="AS664" s="101">
        <v>0</v>
      </c>
      <c r="AT664" s="100">
        <v>0</v>
      </c>
      <c r="AU664" s="101">
        <v>0</v>
      </c>
      <c r="AV664" s="175" t="s">
        <v>238</v>
      </c>
      <c r="AW664" s="176">
        <v>0</v>
      </c>
      <c r="AX664" s="175" t="s">
        <v>241</v>
      </c>
      <c r="AY664" s="176">
        <v>0</v>
      </c>
      <c r="AZ664" s="100">
        <v>0</v>
      </c>
      <c r="BA664" s="101">
        <v>0</v>
      </c>
      <c r="BB664" s="100">
        <v>0</v>
      </c>
      <c r="BC664" s="101">
        <v>0</v>
      </c>
      <c r="BD664" s="184">
        <v>0</v>
      </c>
      <c r="BE664" s="101">
        <v>0</v>
      </c>
    </row>
    <row r="665" spans="1:57" ht="12.75">
      <c r="A665" s="39"/>
      <c r="B665" s="2" t="s">
        <v>300</v>
      </c>
      <c r="C665" s="66" t="s">
        <v>148</v>
      </c>
      <c r="D665" s="175" t="s">
        <v>241</v>
      </c>
      <c r="E665" s="175" t="s">
        <v>674</v>
      </c>
      <c r="F665" s="175">
        <v>0</v>
      </c>
      <c r="G665" s="176">
        <v>0</v>
      </c>
      <c r="H665" s="175">
        <v>0</v>
      </c>
      <c r="I665" s="176">
        <v>0</v>
      </c>
      <c r="J665" s="175" t="s">
        <v>241</v>
      </c>
      <c r="K665" s="176">
        <v>0</v>
      </c>
      <c r="L665" s="175" t="s">
        <v>241</v>
      </c>
      <c r="M665" s="176">
        <v>0</v>
      </c>
      <c r="N665" s="175" t="s">
        <v>241</v>
      </c>
      <c r="O665" s="176">
        <v>0</v>
      </c>
      <c r="P665" s="175" t="s">
        <v>241</v>
      </c>
      <c r="Q665" s="176">
        <v>0</v>
      </c>
      <c r="R665" s="100">
        <v>0</v>
      </c>
      <c r="S665" s="101">
        <v>0</v>
      </c>
      <c r="T665" s="175">
        <v>0</v>
      </c>
      <c r="U665" s="176">
        <v>0</v>
      </c>
      <c r="V665" s="100">
        <v>0</v>
      </c>
      <c r="W665" s="101">
        <v>0</v>
      </c>
      <c r="X665" s="100">
        <v>0</v>
      </c>
      <c r="Y665" s="101">
        <v>0</v>
      </c>
      <c r="Z665" s="175" t="s">
        <v>241</v>
      </c>
      <c r="AA665" s="176">
        <v>0</v>
      </c>
      <c r="AB665" s="100">
        <v>0</v>
      </c>
      <c r="AC665" s="101">
        <v>0</v>
      </c>
      <c r="AD665" s="100">
        <v>0</v>
      </c>
      <c r="AE665" s="101">
        <v>0</v>
      </c>
      <c r="AF665" s="100">
        <v>0</v>
      </c>
      <c r="AG665" s="101">
        <v>0</v>
      </c>
      <c r="AH665" s="100">
        <v>0</v>
      </c>
      <c r="AI665" s="28">
        <v>0</v>
      </c>
      <c r="AJ665" s="100">
        <v>0</v>
      </c>
      <c r="AK665" s="101">
        <v>0</v>
      </c>
      <c r="AL665" s="100">
        <v>0</v>
      </c>
      <c r="AM665" s="101">
        <v>0</v>
      </c>
      <c r="AN665" s="100">
        <v>0</v>
      </c>
      <c r="AO665" s="101">
        <v>0</v>
      </c>
      <c r="AP665" s="100">
        <v>0</v>
      </c>
      <c r="AQ665" s="101">
        <v>0</v>
      </c>
      <c r="AR665" s="100">
        <v>0</v>
      </c>
      <c r="AS665" s="101">
        <v>0</v>
      </c>
      <c r="AT665" s="100">
        <v>0</v>
      </c>
      <c r="AU665" s="101">
        <v>0</v>
      </c>
      <c r="AV665" s="175" t="s">
        <v>301</v>
      </c>
      <c r="AW665" s="176">
        <v>0</v>
      </c>
      <c r="AX665" s="175" t="s">
        <v>241</v>
      </c>
      <c r="AY665" s="176">
        <v>0</v>
      </c>
      <c r="AZ665" s="100">
        <v>0</v>
      </c>
      <c r="BA665" s="101">
        <v>0</v>
      </c>
      <c r="BB665" s="100">
        <v>0</v>
      </c>
      <c r="BC665" s="101">
        <v>0</v>
      </c>
      <c r="BD665" s="184">
        <v>0</v>
      </c>
      <c r="BE665" s="101">
        <v>0</v>
      </c>
    </row>
    <row r="666" spans="1:57" ht="12.75">
      <c r="A666" s="38" t="s">
        <v>23</v>
      </c>
      <c r="B666" s="1" t="s">
        <v>531</v>
      </c>
      <c r="C666" s="65" t="s">
        <v>5</v>
      </c>
      <c r="D666" s="175" t="s">
        <v>227</v>
      </c>
      <c r="E666" s="175" t="s">
        <v>545</v>
      </c>
      <c r="F666" s="175" t="s">
        <v>227</v>
      </c>
      <c r="G666" s="176">
        <v>6.3</v>
      </c>
      <c r="H666" s="175" t="s">
        <v>227</v>
      </c>
      <c r="I666" s="176">
        <v>2</v>
      </c>
      <c r="J666" s="175" t="s">
        <v>227</v>
      </c>
      <c r="K666" s="176">
        <v>0.3</v>
      </c>
      <c r="L666" s="175" t="s">
        <v>227</v>
      </c>
      <c r="M666" s="176">
        <v>12.4</v>
      </c>
      <c r="N666" s="175" t="s">
        <v>227</v>
      </c>
      <c r="O666" s="176" t="s">
        <v>708</v>
      </c>
      <c r="P666" s="175" t="s">
        <v>227</v>
      </c>
      <c r="Q666" s="176">
        <v>3</v>
      </c>
      <c r="R666" s="100">
        <v>30</v>
      </c>
      <c r="S666" s="101">
        <v>0</v>
      </c>
      <c r="T666" s="175">
        <v>30</v>
      </c>
      <c r="U666" s="176">
        <v>24.6</v>
      </c>
      <c r="V666" s="100">
        <v>0</v>
      </c>
      <c r="W666" s="101">
        <v>15</v>
      </c>
      <c r="X666" s="100">
        <v>30</v>
      </c>
      <c r="Y666" s="101">
        <v>23.3</v>
      </c>
      <c r="Z666" s="175" t="s">
        <v>241</v>
      </c>
      <c r="AA666" s="176" t="s">
        <v>495</v>
      </c>
      <c r="AB666" s="100">
        <v>0</v>
      </c>
      <c r="AC666" s="101">
        <v>1.2</v>
      </c>
      <c r="AD666" s="100">
        <v>0</v>
      </c>
      <c r="AE666" s="101">
        <v>22</v>
      </c>
      <c r="AF666" s="100">
        <v>0</v>
      </c>
      <c r="AG666" s="101">
        <v>5</v>
      </c>
      <c r="AH666" s="100">
        <v>0</v>
      </c>
      <c r="AI666" s="28">
        <v>0</v>
      </c>
      <c r="AJ666" s="100">
        <v>0</v>
      </c>
      <c r="AK666" s="101">
        <v>0</v>
      </c>
      <c r="AL666" s="100">
        <v>0</v>
      </c>
      <c r="AM666" s="101">
        <v>0</v>
      </c>
      <c r="AN666" s="100">
        <v>0</v>
      </c>
      <c r="AO666" s="101">
        <v>0</v>
      </c>
      <c r="AP666" s="100">
        <v>0</v>
      </c>
      <c r="AQ666" s="176" t="s">
        <v>926</v>
      </c>
      <c r="AR666" s="100">
        <v>18</v>
      </c>
      <c r="AS666" s="101">
        <v>0.9</v>
      </c>
      <c r="AT666" s="100">
        <v>0</v>
      </c>
      <c r="AU666" s="101">
        <v>0</v>
      </c>
      <c r="AV666" s="175" t="s">
        <v>303</v>
      </c>
      <c r="AW666" s="176">
        <v>4.2</v>
      </c>
      <c r="AX666" s="175" t="s">
        <v>241</v>
      </c>
      <c r="AY666" s="176" t="s">
        <v>666</v>
      </c>
      <c r="AZ666" s="100">
        <v>0</v>
      </c>
      <c r="BA666" s="101">
        <v>3</v>
      </c>
      <c r="BB666" s="100">
        <v>0</v>
      </c>
      <c r="BC666" s="101">
        <v>15</v>
      </c>
      <c r="BD666" s="184">
        <v>0</v>
      </c>
      <c r="BE666" s="176" t="s">
        <v>241</v>
      </c>
    </row>
    <row r="667" spans="1:57" ht="12.75">
      <c r="A667" s="39"/>
      <c r="B667" s="2" t="s">
        <v>532</v>
      </c>
      <c r="C667" s="66" t="s">
        <v>148</v>
      </c>
      <c r="D667" s="175" t="s">
        <v>279</v>
      </c>
      <c r="E667" s="175" t="s">
        <v>680</v>
      </c>
      <c r="F667" s="175" t="s">
        <v>279</v>
      </c>
      <c r="G667" s="82">
        <v>2.025</v>
      </c>
      <c r="H667" s="175" t="s">
        <v>279</v>
      </c>
      <c r="I667" s="176">
        <v>4.011</v>
      </c>
      <c r="J667" s="175" t="s">
        <v>279</v>
      </c>
      <c r="K667" s="176">
        <v>0.137</v>
      </c>
      <c r="L667" s="175" t="s">
        <v>279</v>
      </c>
      <c r="M667" s="176">
        <v>3.911</v>
      </c>
      <c r="N667" s="175" t="s">
        <v>279</v>
      </c>
      <c r="O667" s="176" t="s">
        <v>709</v>
      </c>
      <c r="P667" s="175" t="s">
        <v>279</v>
      </c>
      <c r="Q667" s="176">
        <v>0.628</v>
      </c>
      <c r="R667" s="100">
        <v>12.25</v>
      </c>
      <c r="S667" s="101">
        <v>0</v>
      </c>
      <c r="T667" s="175" t="s">
        <v>279</v>
      </c>
      <c r="U667" s="176">
        <v>8.658999999999999</v>
      </c>
      <c r="V667" s="100">
        <v>0</v>
      </c>
      <c r="W667" s="101">
        <v>2.244</v>
      </c>
      <c r="X667" s="175" t="s">
        <v>279</v>
      </c>
      <c r="Y667" s="176">
        <v>8.488</v>
      </c>
      <c r="Z667" s="175" t="s">
        <v>241</v>
      </c>
      <c r="AA667" s="176" t="s">
        <v>496</v>
      </c>
      <c r="AB667" s="100">
        <v>0</v>
      </c>
      <c r="AC667" s="101">
        <v>0.517</v>
      </c>
      <c r="AD667" s="100">
        <v>0</v>
      </c>
      <c r="AE667" s="101">
        <v>11.347</v>
      </c>
      <c r="AF667" s="175" t="s">
        <v>241</v>
      </c>
      <c r="AG667" s="176">
        <v>2.849</v>
      </c>
      <c r="AH667" s="100">
        <v>0</v>
      </c>
      <c r="AI667" s="28">
        <v>0</v>
      </c>
      <c r="AJ667" s="100">
        <v>0</v>
      </c>
      <c r="AK667" s="101">
        <v>0</v>
      </c>
      <c r="AL667" s="100">
        <v>0</v>
      </c>
      <c r="AM667" s="101">
        <v>0</v>
      </c>
      <c r="AN667" s="100">
        <v>0</v>
      </c>
      <c r="AO667" s="101">
        <v>0</v>
      </c>
      <c r="AP667" s="100">
        <v>0</v>
      </c>
      <c r="AQ667" s="176" t="s">
        <v>927</v>
      </c>
      <c r="AR667" s="100">
        <v>7.758</v>
      </c>
      <c r="AS667" s="101">
        <v>0.578</v>
      </c>
      <c r="AT667" s="100">
        <v>0</v>
      </c>
      <c r="AU667" s="101">
        <v>0</v>
      </c>
      <c r="AV667" s="175" t="s">
        <v>304</v>
      </c>
      <c r="AW667" s="176">
        <v>4.29</v>
      </c>
      <c r="AX667" s="175" t="s">
        <v>241</v>
      </c>
      <c r="AY667" s="176">
        <v>5.371</v>
      </c>
      <c r="AZ667" s="100">
        <v>0</v>
      </c>
      <c r="BA667" s="101">
        <v>1.776</v>
      </c>
      <c r="BB667" s="100">
        <v>0</v>
      </c>
      <c r="BC667" s="101">
        <v>2.244</v>
      </c>
      <c r="BD667" s="184">
        <v>0</v>
      </c>
      <c r="BE667" s="176" t="s">
        <v>669</v>
      </c>
    </row>
    <row r="668" spans="1:57" ht="12.75">
      <c r="A668" s="38" t="s">
        <v>24</v>
      </c>
      <c r="B668" s="1" t="s">
        <v>202</v>
      </c>
      <c r="C668" s="65" t="s">
        <v>162</v>
      </c>
      <c r="D668" s="175">
        <v>0</v>
      </c>
      <c r="E668" s="175">
        <v>0</v>
      </c>
      <c r="F668" s="175">
        <v>0</v>
      </c>
      <c r="G668" s="176">
        <v>0</v>
      </c>
      <c r="H668" s="175">
        <v>0</v>
      </c>
      <c r="I668" s="176">
        <v>0</v>
      </c>
      <c r="J668" s="175" t="s">
        <v>241</v>
      </c>
      <c r="K668" s="176">
        <v>0</v>
      </c>
      <c r="L668" s="175" t="s">
        <v>241</v>
      </c>
      <c r="M668" s="176">
        <v>0</v>
      </c>
      <c r="N668" s="175" t="s">
        <v>241</v>
      </c>
      <c r="O668" s="176">
        <v>0</v>
      </c>
      <c r="P668" s="175" t="s">
        <v>241</v>
      </c>
      <c r="Q668" s="176">
        <v>0</v>
      </c>
      <c r="R668" s="100">
        <v>0</v>
      </c>
      <c r="S668" s="101">
        <v>0</v>
      </c>
      <c r="T668" s="100">
        <v>0</v>
      </c>
      <c r="U668" s="101">
        <v>0</v>
      </c>
      <c r="V668" s="100">
        <v>0</v>
      </c>
      <c r="W668" s="101">
        <v>0</v>
      </c>
      <c r="X668" s="100">
        <v>0</v>
      </c>
      <c r="Y668" s="101">
        <v>0</v>
      </c>
      <c r="Z668" s="175" t="s">
        <v>241</v>
      </c>
      <c r="AA668" s="176">
        <v>0</v>
      </c>
      <c r="AB668" s="100">
        <v>0</v>
      </c>
      <c r="AC668" s="101">
        <v>0</v>
      </c>
      <c r="AD668" s="100">
        <v>0</v>
      </c>
      <c r="AE668" s="101">
        <v>0</v>
      </c>
      <c r="AF668" s="100">
        <v>0</v>
      </c>
      <c r="AG668" s="101">
        <v>0</v>
      </c>
      <c r="AH668" s="100">
        <v>0</v>
      </c>
      <c r="AI668" s="28">
        <v>0</v>
      </c>
      <c r="AJ668" s="100">
        <v>0</v>
      </c>
      <c r="AK668" s="101">
        <v>0</v>
      </c>
      <c r="AL668" s="100">
        <v>0</v>
      </c>
      <c r="AM668" s="101">
        <v>0</v>
      </c>
      <c r="AN668" s="100">
        <v>0</v>
      </c>
      <c r="AO668" s="101">
        <v>0</v>
      </c>
      <c r="AP668" s="100">
        <v>0</v>
      </c>
      <c r="AQ668" s="101">
        <v>0</v>
      </c>
      <c r="AR668" s="100">
        <v>0</v>
      </c>
      <c r="AS668" s="101">
        <v>0</v>
      </c>
      <c r="AT668" s="100">
        <v>5</v>
      </c>
      <c r="AU668" s="101">
        <v>0</v>
      </c>
      <c r="AV668" s="175" t="s">
        <v>241</v>
      </c>
      <c r="AW668" s="176">
        <v>0</v>
      </c>
      <c r="AX668" s="175" t="s">
        <v>241</v>
      </c>
      <c r="AY668" s="176">
        <v>0</v>
      </c>
      <c r="AZ668" s="100">
        <v>0</v>
      </c>
      <c r="BA668" s="101">
        <v>0</v>
      </c>
      <c r="BB668" s="100">
        <v>0</v>
      </c>
      <c r="BC668" s="101">
        <v>0</v>
      </c>
      <c r="BD668" s="184">
        <v>0</v>
      </c>
      <c r="BE668" s="101">
        <v>0.38</v>
      </c>
    </row>
    <row r="669" spans="1:57" ht="12.75">
      <c r="A669" s="39"/>
      <c r="B669" s="2" t="s">
        <v>175</v>
      </c>
      <c r="C669" s="66" t="s">
        <v>148</v>
      </c>
      <c r="D669" s="175">
        <v>0</v>
      </c>
      <c r="E669" s="175">
        <v>0</v>
      </c>
      <c r="F669" s="175">
        <v>0</v>
      </c>
      <c r="G669" s="176">
        <v>0</v>
      </c>
      <c r="H669" s="175">
        <v>0</v>
      </c>
      <c r="I669" s="176">
        <v>0</v>
      </c>
      <c r="J669" s="175" t="s">
        <v>241</v>
      </c>
      <c r="K669" s="176">
        <v>0</v>
      </c>
      <c r="L669" s="175" t="s">
        <v>241</v>
      </c>
      <c r="M669" s="176">
        <v>0</v>
      </c>
      <c r="N669" s="175" t="s">
        <v>241</v>
      </c>
      <c r="O669" s="176">
        <v>0</v>
      </c>
      <c r="P669" s="175" t="s">
        <v>241</v>
      </c>
      <c r="Q669" s="176">
        <v>0</v>
      </c>
      <c r="R669" s="100">
        <v>0</v>
      </c>
      <c r="S669" s="101">
        <v>0</v>
      </c>
      <c r="T669" s="100">
        <v>0</v>
      </c>
      <c r="U669" s="101">
        <v>0</v>
      </c>
      <c r="V669" s="100">
        <v>0</v>
      </c>
      <c r="W669" s="101">
        <v>0</v>
      </c>
      <c r="X669" s="100">
        <v>0</v>
      </c>
      <c r="Y669" s="101">
        <v>0</v>
      </c>
      <c r="Z669" s="175" t="s">
        <v>241</v>
      </c>
      <c r="AA669" s="176">
        <v>0</v>
      </c>
      <c r="AB669" s="100">
        <v>0</v>
      </c>
      <c r="AC669" s="101">
        <v>0</v>
      </c>
      <c r="AD669" s="100">
        <v>0</v>
      </c>
      <c r="AE669" s="101">
        <v>0</v>
      </c>
      <c r="AF669" s="100">
        <v>0</v>
      </c>
      <c r="AG669" s="101">
        <v>0</v>
      </c>
      <c r="AH669" s="100">
        <v>0</v>
      </c>
      <c r="AI669" s="28">
        <v>0</v>
      </c>
      <c r="AJ669" s="100">
        <v>0</v>
      </c>
      <c r="AK669" s="101">
        <v>0</v>
      </c>
      <c r="AL669" s="100">
        <v>0</v>
      </c>
      <c r="AM669" s="101">
        <v>0</v>
      </c>
      <c r="AN669" s="100">
        <v>0</v>
      </c>
      <c r="AO669" s="101">
        <v>0</v>
      </c>
      <c r="AP669" s="100">
        <v>0</v>
      </c>
      <c r="AQ669" s="101">
        <v>0</v>
      </c>
      <c r="AR669" s="100">
        <v>0</v>
      </c>
      <c r="AS669" s="101">
        <v>0</v>
      </c>
      <c r="AT669" s="175" t="s">
        <v>262</v>
      </c>
      <c r="AU669" s="176">
        <v>0</v>
      </c>
      <c r="AV669" s="175" t="s">
        <v>241</v>
      </c>
      <c r="AW669" s="176">
        <v>0</v>
      </c>
      <c r="AX669" s="175" t="s">
        <v>241</v>
      </c>
      <c r="AY669" s="176">
        <v>0</v>
      </c>
      <c r="AZ669" s="100">
        <v>0</v>
      </c>
      <c r="BA669" s="101">
        <v>0</v>
      </c>
      <c r="BB669" s="100">
        <v>0</v>
      </c>
      <c r="BC669" s="101">
        <v>0</v>
      </c>
      <c r="BD669" s="184">
        <v>0</v>
      </c>
      <c r="BE669" s="101">
        <v>0</v>
      </c>
    </row>
    <row r="670" spans="1:57" ht="12.75">
      <c r="A670" s="38" t="s">
        <v>33</v>
      </c>
      <c r="B670" s="1" t="s">
        <v>176</v>
      </c>
      <c r="C670" s="65" t="s">
        <v>177</v>
      </c>
      <c r="D670" s="175">
        <v>0</v>
      </c>
      <c r="E670" s="175">
        <v>0</v>
      </c>
      <c r="F670" s="175">
        <v>0</v>
      </c>
      <c r="G670" s="176">
        <v>0</v>
      </c>
      <c r="H670" s="175">
        <v>0</v>
      </c>
      <c r="I670" s="176">
        <v>0</v>
      </c>
      <c r="J670" s="175" t="s">
        <v>241</v>
      </c>
      <c r="K670" s="176">
        <v>0</v>
      </c>
      <c r="L670" s="175" t="s">
        <v>241</v>
      </c>
      <c r="M670" s="176">
        <v>0</v>
      </c>
      <c r="N670" s="175" t="s">
        <v>241</v>
      </c>
      <c r="O670" s="176">
        <v>0</v>
      </c>
      <c r="P670" s="175" t="s">
        <v>241</v>
      </c>
      <c r="Q670" s="176">
        <v>0</v>
      </c>
      <c r="R670" s="100">
        <v>0</v>
      </c>
      <c r="S670" s="101">
        <v>0</v>
      </c>
      <c r="T670" s="100">
        <v>0</v>
      </c>
      <c r="U670" s="101">
        <v>0</v>
      </c>
      <c r="V670" s="100">
        <v>0</v>
      </c>
      <c r="W670" s="101">
        <v>0</v>
      </c>
      <c r="X670" s="100">
        <v>0</v>
      </c>
      <c r="Y670" s="101">
        <v>0</v>
      </c>
      <c r="Z670" s="175" t="s">
        <v>241</v>
      </c>
      <c r="AA670" s="176">
        <v>0</v>
      </c>
      <c r="AB670" s="100">
        <v>0</v>
      </c>
      <c r="AC670" s="101">
        <v>0</v>
      </c>
      <c r="AD670" s="100">
        <v>0</v>
      </c>
      <c r="AE670" s="101">
        <v>0</v>
      </c>
      <c r="AF670" s="100">
        <v>0</v>
      </c>
      <c r="AG670" s="101">
        <v>0</v>
      </c>
      <c r="AH670" s="100">
        <v>0</v>
      </c>
      <c r="AI670" s="28">
        <v>0</v>
      </c>
      <c r="AJ670" s="100">
        <v>0</v>
      </c>
      <c r="AK670" s="101">
        <v>0</v>
      </c>
      <c r="AL670" s="100">
        <v>0</v>
      </c>
      <c r="AM670" s="101">
        <v>0</v>
      </c>
      <c r="AN670" s="100">
        <v>0</v>
      </c>
      <c r="AO670" s="101">
        <v>0</v>
      </c>
      <c r="AP670" s="100">
        <v>0</v>
      </c>
      <c r="AQ670" s="101">
        <v>0</v>
      </c>
      <c r="AR670" s="100">
        <v>0</v>
      </c>
      <c r="AS670" s="101">
        <v>0</v>
      </c>
      <c r="AT670" s="100">
        <v>0</v>
      </c>
      <c r="AU670" s="101">
        <v>0</v>
      </c>
      <c r="AV670" s="100">
        <v>0</v>
      </c>
      <c r="AW670" s="101">
        <v>0</v>
      </c>
      <c r="AX670" s="175" t="s">
        <v>241</v>
      </c>
      <c r="AY670" s="176">
        <v>0</v>
      </c>
      <c r="AZ670" s="100">
        <v>0</v>
      </c>
      <c r="BA670" s="101">
        <v>0</v>
      </c>
      <c r="BB670" s="100">
        <v>0</v>
      </c>
      <c r="BC670" s="101">
        <v>0</v>
      </c>
      <c r="BD670" s="184">
        <v>0</v>
      </c>
      <c r="BE670" s="101">
        <v>0</v>
      </c>
    </row>
    <row r="671" spans="1:57" ht="12.75">
      <c r="A671" s="39"/>
      <c r="B671" s="2"/>
      <c r="C671" s="66" t="s">
        <v>148</v>
      </c>
      <c r="D671" s="100">
        <v>0</v>
      </c>
      <c r="E671" s="100">
        <v>0</v>
      </c>
      <c r="F671" s="100">
        <v>0</v>
      </c>
      <c r="G671" s="101">
        <v>0</v>
      </c>
      <c r="H671" s="100">
        <v>0</v>
      </c>
      <c r="I671" s="101">
        <v>0</v>
      </c>
      <c r="J671" s="100">
        <v>0</v>
      </c>
      <c r="K671" s="101">
        <v>0</v>
      </c>
      <c r="L671" s="100">
        <v>0</v>
      </c>
      <c r="M671" s="101">
        <v>0</v>
      </c>
      <c r="N671" s="100">
        <v>0</v>
      </c>
      <c r="O671" s="101">
        <v>0</v>
      </c>
      <c r="P671" s="100">
        <v>0</v>
      </c>
      <c r="Q671" s="101">
        <v>0</v>
      </c>
      <c r="R671" s="100">
        <v>0</v>
      </c>
      <c r="S671" s="101">
        <v>0</v>
      </c>
      <c r="T671" s="100">
        <v>0</v>
      </c>
      <c r="U671" s="101">
        <v>0</v>
      </c>
      <c r="V671" s="100">
        <v>0</v>
      </c>
      <c r="W671" s="101">
        <v>0</v>
      </c>
      <c r="X671" s="100">
        <v>0</v>
      </c>
      <c r="Y671" s="101">
        <v>0</v>
      </c>
      <c r="Z671" s="175" t="s">
        <v>241</v>
      </c>
      <c r="AA671" s="176">
        <v>0</v>
      </c>
      <c r="AB671" s="100">
        <v>0</v>
      </c>
      <c r="AC671" s="101">
        <v>0</v>
      </c>
      <c r="AD671" s="100">
        <v>0</v>
      </c>
      <c r="AE671" s="101">
        <v>0</v>
      </c>
      <c r="AF671" s="100">
        <v>0</v>
      </c>
      <c r="AG671" s="101">
        <v>0</v>
      </c>
      <c r="AH671" s="100">
        <v>0</v>
      </c>
      <c r="AI671" s="28">
        <v>0</v>
      </c>
      <c r="AJ671" s="100">
        <v>0</v>
      </c>
      <c r="AK671" s="101">
        <v>0</v>
      </c>
      <c r="AL671" s="100">
        <v>0</v>
      </c>
      <c r="AM671" s="101">
        <v>0</v>
      </c>
      <c r="AN671" s="100">
        <v>0</v>
      </c>
      <c r="AO671" s="101">
        <v>0</v>
      </c>
      <c r="AP671" s="100">
        <v>0</v>
      </c>
      <c r="AQ671" s="101">
        <v>0</v>
      </c>
      <c r="AR671" s="100">
        <v>0</v>
      </c>
      <c r="AS671" s="101">
        <v>0</v>
      </c>
      <c r="AT671" s="100">
        <v>0</v>
      </c>
      <c r="AU671" s="101">
        <v>0</v>
      </c>
      <c r="AV671" s="100">
        <v>0</v>
      </c>
      <c r="AW671" s="101">
        <v>0</v>
      </c>
      <c r="AX671" s="175" t="s">
        <v>241</v>
      </c>
      <c r="AY671" s="176">
        <v>0</v>
      </c>
      <c r="AZ671" s="100">
        <v>0</v>
      </c>
      <c r="BA671" s="101">
        <v>0</v>
      </c>
      <c r="BB671" s="100">
        <v>0</v>
      </c>
      <c r="BC671" s="101">
        <v>0</v>
      </c>
      <c r="BD671" s="184">
        <v>0</v>
      </c>
      <c r="BE671" s="101">
        <v>0</v>
      </c>
    </row>
    <row r="672" spans="1:57" ht="12.75">
      <c r="A672" s="38" t="s">
        <v>178</v>
      </c>
      <c r="B672" s="1" t="s">
        <v>179</v>
      </c>
      <c r="C672" s="65" t="s">
        <v>177</v>
      </c>
      <c r="D672" s="175" t="s">
        <v>241</v>
      </c>
      <c r="E672" s="175" t="s">
        <v>187</v>
      </c>
      <c r="F672" s="100">
        <v>0</v>
      </c>
      <c r="G672" s="101">
        <v>10</v>
      </c>
      <c r="H672" s="100">
        <v>0</v>
      </c>
      <c r="I672" s="101">
        <v>0</v>
      </c>
      <c r="J672" s="100">
        <v>0</v>
      </c>
      <c r="K672" s="101">
        <v>8</v>
      </c>
      <c r="L672" s="175" t="s">
        <v>238</v>
      </c>
      <c r="M672" s="176" t="s">
        <v>852</v>
      </c>
      <c r="N672" s="175" t="s">
        <v>241</v>
      </c>
      <c r="O672" s="176" t="s">
        <v>27</v>
      </c>
      <c r="P672" s="175" t="s">
        <v>241</v>
      </c>
      <c r="Q672" s="176">
        <v>2.5</v>
      </c>
      <c r="R672" s="175" t="s">
        <v>241</v>
      </c>
      <c r="S672" s="176" t="s">
        <v>856</v>
      </c>
      <c r="T672" s="175" t="s">
        <v>241</v>
      </c>
      <c r="U672" s="176" t="s">
        <v>178</v>
      </c>
      <c r="V672" s="175" t="s">
        <v>241</v>
      </c>
      <c r="W672" s="176" t="s">
        <v>17</v>
      </c>
      <c r="X672" s="100">
        <v>0</v>
      </c>
      <c r="Y672" s="176" t="s">
        <v>870</v>
      </c>
      <c r="Z672" s="175" t="s">
        <v>241</v>
      </c>
      <c r="AA672" s="176">
        <v>0</v>
      </c>
      <c r="AB672" s="100">
        <v>0</v>
      </c>
      <c r="AC672" s="101">
        <v>0</v>
      </c>
      <c r="AD672" s="100">
        <v>0</v>
      </c>
      <c r="AE672" s="101">
        <v>1</v>
      </c>
      <c r="AF672" s="100">
        <v>0</v>
      </c>
      <c r="AG672" s="101">
        <v>6</v>
      </c>
      <c r="AH672" s="100">
        <v>0</v>
      </c>
      <c r="AI672" s="28">
        <v>0</v>
      </c>
      <c r="AJ672" s="100">
        <v>0</v>
      </c>
      <c r="AK672" s="101">
        <v>39.5</v>
      </c>
      <c r="AL672" s="100">
        <v>0</v>
      </c>
      <c r="AM672" s="101">
        <v>25</v>
      </c>
      <c r="AN672" s="100">
        <v>0</v>
      </c>
      <c r="AO672" s="101">
        <v>0.2</v>
      </c>
      <c r="AP672" s="100">
        <v>0</v>
      </c>
      <c r="AQ672" s="176" t="s">
        <v>509</v>
      </c>
      <c r="AR672" s="100">
        <v>0</v>
      </c>
      <c r="AS672" s="101">
        <v>28</v>
      </c>
      <c r="AT672" s="100">
        <v>0</v>
      </c>
      <c r="AU672" s="101">
        <v>14</v>
      </c>
      <c r="AV672" s="100">
        <v>0</v>
      </c>
      <c r="AW672" s="101">
        <v>1</v>
      </c>
      <c r="AX672" s="175" t="s">
        <v>241</v>
      </c>
      <c r="AY672" s="176">
        <v>2.5</v>
      </c>
      <c r="AZ672" s="100">
        <v>0</v>
      </c>
      <c r="BA672" s="101">
        <v>0</v>
      </c>
      <c r="BB672" s="100">
        <v>0</v>
      </c>
      <c r="BC672" s="101">
        <v>8.2</v>
      </c>
      <c r="BD672" s="184">
        <v>0</v>
      </c>
      <c r="BE672" s="101">
        <v>20</v>
      </c>
    </row>
    <row r="673" spans="1:57" ht="12.75">
      <c r="A673" s="39"/>
      <c r="B673" s="2"/>
      <c r="C673" s="66" t="s">
        <v>148</v>
      </c>
      <c r="D673" s="175" t="s">
        <v>241</v>
      </c>
      <c r="E673" s="175" t="s">
        <v>681</v>
      </c>
      <c r="F673" s="175" t="s">
        <v>241</v>
      </c>
      <c r="G673" s="176" t="s">
        <v>690</v>
      </c>
      <c r="H673" s="175" t="s">
        <v>241</v>
      </c>
      <c r="I673" s="176">
        <v>0</v>
      </c>
      <c r="J673" s="175" t="s">
        <v>241</v>
      </c>
      <c r="K673" s="176">
        <v>5.366999999999999</v>
      </c>
      <c r="L673" s="175" t="s">
        <v>404</v>
      </c>
      <c r="M673" s="176" t="s">
        <v>853</v>
      </c>
      <c r="N673" s="175" t="s">
        <v>241</v>
      </c>
      <c r="O673" s="176" t="s">
        <v>915</v>
      </c>
      <c r="P673" s="175" t="s">
        <v>241</v>
      </c>
      <c r="Q673" s="176" t="s">
        <v>715</v>
      </c>
      <c r="R673" s="175" t="s">
        <v>241</v>
      </c>
      <c r="S673" s="176" t="s">
        <v>863</v>
      </c>
      <c r="T673" s="175" t="s">
        <v>241</v>
      </c>
      <c r="U673" s="176" t="s">
        <v>864</v>
      </c>
      <c r="V673" s="175" t="s">
        <v>241</v>
      </c>
      <c r="W673" s="176" t="s">
        <v>538</v>
      </c>
      <c r="X673" s="100">
        <v>0</v>
      </c>
      <c r="Y673" s="176" t="s">
        <v>871</v>
      </c>
      <c r="Z673" s="175" t="s">
        <v>241</v>
      </c>
      <c r="AA673" s="176">
        <v>0</v>
      </c>
      <c r="AB673" s="100">
        <v>0</v>
      </c>
      <c r="AC673" s="101">
        <v>0</v>
      </c>
      <c r="AD673" s="100">
        <v>0</v>
      </c>
      <c r="AE673" s="101">
        <v>0.614</v>
      </c>
      <c r="AF673" s="100">
        <v>0</v>
      </c>
      <c r="AG673" s="101">
        <v>3.222</v>
      </c>
      <c r="AH673" s="100">
        <v>0</v>
      </c>
      <c r="AI673" s="28">
        <v>0</v>
      </c>
      <c r="AJ673" s="100">
        <v>0</v>
      </c>
      <c r="AK673" s="101">
        <v>14.542</v>
      </c>
      <c r="AL673" s="175" t="s">
        <v>241</v>
      </c>
      <c r="AM673" s="176">
        <v>11.994</v>
      </c>
      <c r="AN673" s="175" t="s">
        <v>241</v>
      </c>
      <c r="AO673" s="176">
        <v>4.42</v>
      </c>
      <c r="AP673" s="175" t="s">
        <v>241</v>
      </c>
      <c r="AQ673" s="176" t="s">
        <v>746</v>
      </c>
      <c r="AR673" s="175" t="s">
        <v>241</v>
      </c>
      <c r="AS673" s="176" t="s">
        <v>921</v>
      </c>
      <c r="AT673" s="100">
        <v>0</v>
      </c>
      <c r="AU673" s="101">
        <v>7.013</v>
      </c>
      <c r="AV673" s="100">
        <v>0</v>
      </c>
      <c r="AW673" s="101">
        <v>0.378</v>
      </c>
      <c r="AX673" s="175" t="s">
        <v>241</v>
      </c>
      <c r="AY673" s="176">
        <v>1.529</v>
      </c>
      <c r="AZ673" s="100">
        <v>0</v>
      </c>
      <c r="BA673" s="101">
        <v>0</v>
      </c>
      <c r="BB673" s="100">
        <v>0</v>
      </c>
      <c r="BC673" s="176" t="s">
        <v>845</v>
      </c>
      <c r="BD673" s="184">
        <v>0</v>
      </c>
      <c r="BE673" s="101">
        <v>12.557</v>
      </c>
    </row>
    <row r="674" spans="1:57" ht="12.75">
      <c r="A674" s="38" t="s">
        <v>181</v>
      </c>
      <c r="B674" s="1" t="s">
        <v>180</v>
      </c>
      <c r="C674" s="65" t="s">
        <v>177</v>
      </c>
      <c r="D674" s="175" t="s">
        <v>241</v>
      </c>
      <c r="E674" s="175" t="s">
        <v>682</v>
      </c>
      <c r="F674" s="100">
        <v>0</v>
      </c>
      <c r="G674" s="101">
        <v>4.2</v>
      </c>
      <c r="H674" s="100">
        <v>0</v>
      </c>
      <c r="I674" s="101">
        <v>19</v>
      </c>
      <c r="J674" s="100">
        <v>10</v>
      </c>
      <c r="K674" s="101">
        <v>11</v>
      </c>
      <c r="L674" s="100">
        <v>0</v>
      </c>
      <c r="M674" s="101">
        <v>4.2</v>
      </c>
      <c r="N674" s="100">
        <v>0</v>
      </c>
      <c r="O674" s="101">
        <v>7</v>
      </c>
      <c r="P674" s="100">
        <v>0</v>
      </c>
      <c r="Q674" s="101">
        <v>3</v>
      </c>
      <c r="R674" s="100">
        <v>0</v>
      </c>
      <c r="S674" s="101">
        <v>5.2</v>
      </c>
      <c r="T674" s="100">
        <v>0</v>
      </c>
      <c r="U674" s="101">
        <v>11.3</v>
      </c>
      <c r="V674" s="100">
        <v>0</v>
      </c>
      <c r="W674" s="101">
        <v>0</v>
      </c>
      <c r="X674" s="100">
        <v>0</v>
      </c>
      <c r="Y674" s="101">
        <v>7.6</v>
      </c>
      <c r="Z674" s="175" t="s">
        <v>241</v>
      </c>
      <c r="AA674" s="176">
        <v>7</v>
      </c>
      <c r="AB674" s="100">
        <v>0</v>
      </c>
      <c r="AC674" s="101">
        <v>2.3</v>
      </c>
      <c r="AD674" s="100">
        <v>0</v>
      </c>
      <c r="AE674" s="101">
        <v>4.2</v>
      </c>
      <c r="AF674" s="100">
        <v>0</v>
      </c>
      <c r="AG674" s="101">
        <v>13.1</v>
      </c>
      <c r="AH674" s="100">
        <v>0</v>
      </c>
      <c r="AI674" s="28">
        <v>10.1</v>
      </c>
      <c r="AJ674" s="100">
        <v>0</v>
      </c>
      <c r="AK674" s="101">
        <v>6</v>
      </c>
      <c r="AL674" s="175" t="s">
        <v>15</v>
      </c>
      <c r="AM674" s="176" t="s">
        <v>33</v>
      </c>
      <c r="AN674" s="175" t="s">
        <v>14</v>
      </c>
      <c r="AO674" s="176" t="s">
        <v>505</v>
      </c>
      <c r="AP674" s="175" t="s">
        <v>241</v>
      </c>
      <c r="AQ674" s="176">
        <v>0</v>
      </c>
      <c r="AR674" s="175" t="s">
        <v>20</v>
      </c>
      <c r="AS674" s="176">
        <v>0</v>
      </c>
      <c r="AT674" s="100">
        <v>0</v>
      </c>
      <c r="AU674" s="101">
        <v>15.1</v>
      </c>
      <c r="AV674" s="100">
        <v>15</v>
      </c>
      <c r="AW674" s="101">
        <v>12.1</v>
      </c>
      <c r="AX674" s="175" t="s">
        <v>241</v>
      </c>
      <c r="AY674" s="176" t="s">
        <v>500</v>
      </c>
      <c r="AZ674" s="100">
        <v>0</v>
      </c>
      <c r="BA674" s="101">
        <v>0</v>
      </c>
      <c r="BB674" s="100">
        <v>10</v>
      </c>
      <c r="BC674" s="101">
        <v>6</v>
      </c>
      <c r="BD674" s="184">
        <v>0</v>
      </c>
      <c r="BE674" s="101">
        <v>5</v>
      </c>
    </row>
    <row r="675" spans="1:57" ht="12.75">
      <c r="A675" s="39"/>
      <c r="B675" s="2"/>
      <c r="C675" s="66" t="s">
        <v>148</v>
      </c>
      <c r="D675" s="175" t="s">
        <v>241</v>
      </c>
      <c r="E675" s="175" t="s">
        <v>683</v>
      </c>
      <c r="F675" s="175">
        <v>0</v>
      </c>
      <c r="G675" s="176">
        <v>2.84</v>
      </c>
      <c r="H675" s="175">
        <v>0</v>
      </c>
      <c r="I675" s="176" t="s">
        <v>850</v>
      </c>
      <c r="J675" s="175" t="s">
        <v>273</v>
      </c>
      <c r="K675" s="176" t="s">
        <v>851</v>
      </c>
      <c r="L675" s="175" t="s">
        <v>241</v>
      </c>
      <c r="M675" s="176" t="s">
        <v>854</v>
      </c>
      <c r="N675" s="175" t="s">
        <v>241</v>
      </c>
      <c r="O675" s="176" t="s">
        <v>916</v>
      </c>
      <c r="P675" s="175" t="s">
        <v>241</v>
      </c>
      <c r="Q675" s="176" t="s">
        <v>716</v>
      </c>
      <c r="R675" s="175" t="s">
        <v>241</v>
      </c>
      <c r="S675" s="176">
        <v>0.277</v>
      </c>
      <c r="T675" s="175" t="s">
        <v>241</v>
      </c>
      <c r="U675" s="176">
        <v>11.154</v>
      </c>
      <c r="V675" s="175" t="s">
        <v>241</v>
      </c>
      <c r="W675" s="176">
        <v>0</v>
      </c>
      <c r="X675" s="175" t="s">
        <v>241</v>
      </c>
      <c r="Y675" s="82">
        <v>3.494</v>
      </c>
      <c r="Z675" s="175" t="s">
        <v>241</v>
      </c>
      <c r="AA675" s="176">
        <v>4.347</v>
      </c>
      <c r="AB675" s="175" t="s">
        <v>241</v>
      </c>
      <c r="AC675" s="176">
        <v>3.215</v>
      </c>
      <c r="AD675" s="175" t="s">
        <v>241</v>
      </c>
      <c r="AE675" s="176" t="s">
        <v>733</v>
      </c>
      <c r="AF675" s="175" t="s">
        <v>241</v>
      </c>
      <c r="AG675" s="176">
        <v>9.902</v>
      </c>
      <c r="AH675" s="175" t="s">
        <v>241</v>
      </c>
      <c r="AI675" s="36" t="s">
        <v>739</v>
      </c>
      <c r="AJ675" s="100">
        <v>0</v>
      </c>
      <c r="AK675" s="176" t="s">
        <v>902</v>
      </c>
      <c r="AL675" s="100">
        <v>3.665</v>
      </c>
      <c r="AM675" s="101">
        <v>7.479</v>
      </c>
      <c r="AN675" s="100">
        <v>3.473</v>
      </c>
      <c r="AO675" s="101">
        <v>4.345</v>
      </c>
      <c r="AP675" s="100">
        <v>0</v>
      </c>
      <c r="AQ675" s="101">
        <v>0</v>
      </c>
      <c r="AR675" s="175" t="s">
        <v>295</v>
      </c>
      <c r="AS675" s="176">
        <v>0</v>
      </c>
      <c r="AT675" s="100">
        <v>0</v>
      </c>
      <c r="AU675" s="101">
        <v>10.509</v>
      </c>
      <c r="AV675" s="100">
        <v>11.348</v>
      </c>
      <c r="AW675" s="101">
        <v>6.973</v>
      </c>
      <c r="AX675" s="175" t="s">
        <v>241</v>
      </c>
      <c r="AY675" s="82">
        <v>2.936</v>
      </c>
      <c r="AZ675" s="100">
        <v>0</v>
      </c>
      <c r="BA675" s="101">
        <v>0</v>
      </c>
      <c r="BB675" s="100">
        <v>6.207</v>
      </c>
      <c r="BC675" s="101">
        <v>5.648</v>
      </c>
      <c r="BD675" s="184">
        <v>0</v>
      </c>
      <c r="BE675" s="101">
        <v>7.717</v>
      </c>
    </row>
    <row r="676" spans="1:57" ht="12.75">
      <c r="A676" s="38" t="s">
        <v>183</v>
      </c>
      <c r="B676" s="1" t="s">
        <v>182</v>
      </c>
      <c r="C676" s="65" t="s">
        <v>177</v>
      </c>
      <c r="D676" s="175" t="s">
        <v>241</v>
      </c>
      <c r="E676" s="175" t="s">
        <v>684</v>
      </c>
      <c r="F676" s="175">
        <v>0</v>
      </c>
      <c r="G676" s="176">
        <v>6</v>
      </c>
      <c r="H676" s="175">
        <v>0</v>
      </c>
      <c r="I676" s="176" t="s">
        <v>27</v>
      </c>
      <c r="J676" s="175">
        <v>6</v>
      </c>
      <c r="K676" s="176" t="s">
        <v>697</v>
      </c>
      <c r="L676" s="175" t="s">
        <v>241</v>
      </c>
      <c r="M676" s="176">
        <v>0</v>
      </c>
      <c r="N676" s="175" t="s">
        <v>241</v>
      </c>
      <c r="O676" s="176">
        <v>0</v>
      </c>
      <c r="P676" s="175" t="s">
        <v>241</v>
      </c>
      <c r="Q676" s="176">
        <v>0</v>
      </c>
      <c r="R676" s="175" t="s">
        <v>241</v>
      </c>
      <c r="S676" s="176" t="s">
        <v>183</v>
      </c>
      <c r="T676" s="175" t="s">
        <v>241</v>
      </c>
      <c r="U676" s="176" t="s">
        <v>27</v>
      </c>
      <c r="V676" s="175" t="s">
        <v>241</v>
      </c>
      <c r="W676" s="176">
        <v>0</v>
      </c>
      <c r="X676" s="175" t="s">
        <v>241</v>
      </c>
      <c r="Y676" s="176">
        <v>3</v>
      </c>
      <c r="Z676" s="175" t="s">
        <v>241</v>
      </c>
      <c r="AA676" s="176">
        <v>0</v>
      </c>
      <c r="AB676" s="175" t="s">
        <v>241</v>
      </c>
      <c r="AC676" s="176">
        <v>0</v>
      </c>
      <c r="AD676" s="175" t="s">
        <v>241</v>
      </c>
      <c r="AE676" s="176" t="s">
        <v>553</v>
      </c>
      <c r="AF676" s="175" t="s">
        <v>241</v>
      </c>
      <c r="AG676" s="176">
        <v>0</v>
      </c>
      <c r="AH676" s="175" t="s">
        <v>241</v>
      </c>
      <c r="AI676" s="36" t="s">
        <v>27</v>
      </c>
      <c r="AJ676" s="100">
        <v>12</v>
      </c>
      <c r="AK676" s="101">
        <v>18</v>
      </c>
      <c r="AL676" s="100">
        <v>0</v>
      </c>
      <c r="AM676" s="101">
        <v>0</v>
      </c>
      <c r="AN676" s="100">
        <v>0</v>
      </c>
      <c r="AO676" s="101">
        <v>0</v>
      </c>
      <c r="AP676" s="100">
        <v>0</v>
      </c>
      <c r="AQ676" s="101">
        <v>0</v>
      </c>
      <c r="AR676" s="100">
        <v>0</v>
      </c>
      <c r="AS676" s="101">
        <v>3</v>
      </c>
      <c r="AT676" s="100">
        <v>0</v>
      </c>
      <c r="AU676" s="101">
        <v>3</v>
      </c>
      <c r="AV676" s="100">
        <v>0</v>
      </c>
      <c r="AW676" s="101" t="s">
        <v>510</v>
      </c>
      <c r="AX676" s="175" t="s">
        <v>241</v>
      </c>
      <c r="AY676" s="176">
        <v>0</v>
      </c>
      <c r="AZ676" s="100">
        <v>0</v>
      </c>
      <c r="BA676" s="101">
        <v>3</v>
      </c>
      <c r="BB676" s="100">
        <v>15</v>
      </c>
      <c r="BC676" s="101">
        <v>2.5</v>
      </c>
      <c r="BD676" s="184">
        <v>8</v>
      </c>
      <c r="BE676" s="176">
        <v>3.5</v>
      </c>
    </row>
    <row r="677" spans="1:57" ht="12.75">
      <c r="A677" s="39"/>
      <c r="B677" s="2"/>
      <c r="C677" s="66" t="s">
        <v>148</v>
      </c>
      <c r="D677" s="175" t="s">
        <v>241</v>
      </c>
      <c r="E677" s="175" t="s">
        <v>685</v>
      </c>
      <c r="F677" s="175">
        <v>0</v>
      </c>
      <c r="G677" s="176">
        <v>4.951</v>
      </c>
      <c r="H677" s="175">
        <v>0</v>
      </c>
      <c r="I677" s="176" t="s">
        <v>694</v>
      </c>
      <c r="J677" s="175">
        <v>3.139</v>
      </c>
      <c r="K677" s="176" t="s">
        <v>698</v>
      </c>
      <c r="L677" s="175" t="s">
        <v>241</v>
      </c>
      <c r="M677" s="176">
        <v>0</v>
      </c>
      <c r="N677" s="175" t="s">
        <v>241</v>
      </c>
      <c r="O677" s="176">
        <v>0</v>
      </c>
      <c r="P677" s="175" t="s">
        <v>241</v>
      </c>
      <c r="Q677" s="176">
        <v>0</v>
      </c>
      <c r="R677" s="175" t="s">
        <v>241</v>
      </c>
      <c r="S677" s="176" t="s">
        <v>719</v>
      </c>
      <c r="T677" s="175" t="s">
        <v>241</v>
      </c>
      <c r="U677" s="176" t="s">
        <v>865</v>
      </c>
      <c r="V677" s="175" t="s">
        <v>241</v>
      </c>
      <c r="W677" s="176">
        <v>0</v>
      </c>
      <c r="X677" s="175" t="s">
        <v>241</v>
      </c>
      <c r="Y677" s="176">
        <v>1.522</v>
      </c>
      <c r="Z677" s="175" t="s">
        <v>241</v>
      </c>
      <c r="AA677" s="176">
        <v>0</v>
      </c>
      <c r="AB677" s="175" t="s">
        <v>241</v>
      </c>
      <c r="AC677" s="176">
        <v>0</v>
      </c>
      <c r="AD677" s="175" t="s">
        <v>241</v>
      </c>
      <c r="AE677" s="176" t="s">
        <v>734</v>
      </c>
      <c r="AF677" s="175" t="s">
        <v>241</v>
      </c>
      <c r="AG677" s="176">
        <v>0</v>
      </c>
      <c r="AH677" s="175" t="s">
        <v>241</v>
      </c>
      <c r="AI677" s="36" t="s">
        <v>901</v>
      </c>
      <c r="AJ677" s="100">
        <v>34.697</v>
      </c>
      <c r="AK677" s="101">
        <v>37.402</v>
      </c>
      <c r="AL677" s="100">
        <v>0</v>
      </c>
      <c r="AM677" s="101">
        <v>0</v>
      </c>
      <c r="AN677" s="100">
        <v>0</v>
      </c>
      <c r="AO677" s="101">
        <v>0</v>
      </c>
      <c r="AP677" s="100">
        <v>0</v>
      </c>
      <c r="AQ677" s="101">
        <v>0</v>
      </c>
      <c r="AR677" s="100">
        <v>0</v>
      </c>
      <c r="AS677" s="101">
        <v>1.522</v>
      </c>
      <c r="AT677" s="100">
        <v>0</v>
      </c>
      <c r="AU677" s="101">
        <v>1.784</v>
      </c>
      <c r="AV677" s="100">
        <v>0</v>
      </c>
      <c r="AW677" s="101">
        <v>28.923</v>
      </c>
      <c r="AX677" s="175" t="s">
        <v>241</v>
      </c>
      <c r="AY677" s="176">
        <v>0</v>
      </c>
      <c r="AZ677" s="100">
        <v>0</v>
      </c>
      <c r="BA677" s="101">
        <v>1.522</v>
      </c>
      <c r="BB677" s="100">
        <v>8.203</v>
      </c>
      <c r="BC677" s="101">
        <v>2.204</v>
      </c>
      <c r="BD677" s="178" t="s">
        <v>308</v>
      </c>
      <c r="BE677" s="176" t="s">
        <v>670</v>
      </c>
    </row>
    <row r="678" spans="1:57" ht="12.75">
      <c r="A678" s="38" t="s">
        <v>184</v>
      </c>
      <c r="B678" s="1" t="s">
        <v>186</v>
      </c>
      <c r="C678" s="65" t="s">
        <v>162</v>
      </c>
      <c r="D678" s="175" t="s">
        <v>241</v>
      </c>
      <c r="E678" s="175" t="s">
        <v>9</v>
      </c>
      <c r="F678" s="175">
        <v>0</v>
      </c>
      <c r="G678" s="176">
        <v>0</v>
      </c>
      <c r="H678" s="175">
        <v>0</v>
      </c>
      <c r="I678" s="176">
        <v>0</v>
      </c>
      <c r="J678" s="175" t="s">
        <v>241</v>
      </c>
      <c r="K678" s="176" t="s">
        <v>27</v>
      </c>
      <c r="L678" s="175" t="s">
        <v>241</v>
      </c>
      <c r="M678" s="176" t="s">
        <v>27</v>
      </c>
      <c r="N678" s="175" t="s">
        <v>241</v>
      </c>
      <c r="O678" s="176" t="s">
        <v>9</v>
      </c>
      <c r="P678" s="175" t="s">
        <v>241</v>
      </c>
      <c r="Q678" s="176">
        <v>0</v>
      </c>
      <c r="R678" s="175" t="s">
        <v>241</v>
      </c>
      <c r="S678" s="176">
        <v>0</v>
      </c>
      <c r="T678" s="175" t="s">
        <v>241</v>
      </c>
      <c r="U678" s="176">
        <v>2</v>
      </c>
      <c r="V678" s="175" t="s">
        <v>241</v>
      </c>
      <c r="W678" s="176">
        <v>0</v>
      </c>
      <c r="X678" s="175" t="s">
        <v>241</v>
      </c>
      <c r="Y678" s="176">
        <v>0</v>
      </c>
      <c r="Z678" s="175" t="s">
        <v>241</v>
      </c>
      <c r="AA678" s="176">
        <v>0</v>
      </c>
      <c r="AB678" s="175" t="s">
        <v>241</v>
      </c>
      <c r="AC678" s="176">
        <v>0</v>
      </c>
      <c r="AD678" s="175" t="s">
        <v>241</v>
      </c>
      <c r="AE678" s="176">
        <v>0</v>
      </c>
      <c r="AF678" s="175" t="s">
        <v>241</v>
      </c>
      <c r="AG678" s="176">
        <v>0</v>
      </c>
      <c r="AH678" s="175" t="s">
        <v>241</v>
      </c>
      <c r="AI678" s="36">
        <v>0</v>
      </c>
      <c r="AJ678" s="100">
        <v>0</v>
      </c>
      <c r="AK678" s="101">
        <v>0</v>
      </c>
      <c r="AL678" s="100">
        <v>1</v>
      </c>
      <c r="AM678" s="101">
        <v>6</v>
      </c>
      <c r="AN678" s="100">
        <v>0</v>
      </c>
      <c r="AO678" s="101">
        <v>0</v>
      </c>
      <c r="AP678" s="100">
        <v>0</v>
      </c>
      <c r="AQ678" s="101">
        <v>0</v>
      </c>
      <c r="AR678" s="100">
        <v>0</v>
      </c>
      <c r="AS678" s="101">
        <v>1</v>
      </c>
      <c r="AT678" s="100">
        <v>0</v>
      </c>
      <c r="AU678" s="101">
        <v>3</v>
      </c>
      <c r="AV678" s="100">
        <v>7</v>
      </c>
      <c r="AW678" s="101">
        <v>12</v>
      </c>
      <c r="AX678" s="175" t="s">
        <v>241</v>
      </c>
      <c r="AY678" s="176">
        <v>0</v>
      </c>
      <c r="AZ678" s="100">
        <v>0</v>
      </c>
      <c r="BA678" s="101">
        <v>0</v>
      </c>
      <c r="BB678" s="100">
        <v>0</v>
      </c>
      <c r="BC678" s="101">
        <v>1</v>
      </c>
      <c r="BD678" s="184">
        <v>0</v>
      </c>
      <c r="BE678" s="101">
        <v>0</v>
      </c>
    </row>
    <row r="679" spans="1:57" ht="12.75">
      <c r="A679" s="39"/>
      <c r="B679" s="2"/>
      <c r="C679" s="66" t="s">
        <v>148</v>
      </c>
      <c r="D679" s="175" t="s">
        <v>241</v>
      </c>
      <c r="E679" s="175" t="s">
        <v>686</v>
      </c>
      <c r="F679" s="175">
        <v>0</v>
      </c>
      <c r="G679" s="176">
        <v>0</v>
      </c>
      <c r="H679" s="175" t="s">
        <v>241</v>
      </c>
      <c r="I679" s="176">
        <v>0</v>
      </c>
      <c r="J679" s="175" t="s">
        <v>241</v>
      </c>
      <c r="K679" s="176" t="s">
        <v>543</v>
      </c>
      <c r="L679" s="175" t="s">
        <v>241</v>
      </c>
      <c r="M679" s="176" t="s">
        <v>855</v>
      </c>
      <c r="N679" s="175" t="s">
        <v>241</v>
      </c>
      <c r="O679" s="176" t="s">
        <v>917</v>
      </c>
      <c r="P679" s="175" t="s">
        <v>241</v>
      </c>
      <c r="Q679" s="176">
        <v>0</v>
      </c>
      <c r="R679" s="175" t="s">
        <v>241</v>
      </c>
      <c r="S679" s="176">
        <v>0</v>
      </c>
      <c r="T679" s="175" t="s">
        <v>241</v>
      </c>
      <c r="U679" s="176">
        <v>5.814</v>
      </c>
      <c r="V679" s="175" t="s">
        <v>241</v>
      </c>
      <c r="W679" s="176">
        <v>0</v>
      </c>
      <c r="X679" s="175" t="s">
        <v>241</v>
      </c>
      <c r="Y679" s="176">
        <v>0</v>
      </c>
      <c r="Z679" s="175" t="s">
        <v>241</v>
      </c>
      <c r="AA679" s="176">
        <v>0</v>
      </c>
      <c r="AB679" s="175" t="s">
        <v>241</v>
      </c>
      <c r="AC679" s="176">
        <v>0</v>
      </c>
      <c r="AD679" s="175" t="s">
        <v>241</v>
      </c>
      <c r="AE679" s="176">
        <v>0</v>
      </c>
      <c r="AF679" s="175" t="s">
        <v>241</v>
      </c>
      <c r="AG679" s="176">
        <v>0</v>
      </c>
      <c r="AH679" s="175" t="s">
        <v>241</v>
      </c>
      <c r="AI679" s="36">
        <v>0</v>
      </c>
      <c r="AJ679" s="100">
        <v>0</v>
      </c>
      <c r="AK679" s="101">
        <v>0</v>
      </c>
      <c r="AL679" s="175" t="s">
        <v>330</v>
      </c>
      <c r="AM679" s="176" t="s">
        <v>906</v>
      </c>
      <c r="AN679" s="100">
        <v>0</v>
      </c>
      <c r="AO679" s="101">
        <v>0</v>
      </c>
      <c r="AP679" s="100">
        <v>0</v>
      </c>
      <c r="AQ679" s="101">
        <v>0</v>
      </c>
      <c r="AR679" s="100">
        <v>0</v>
      </c>
      <c r="AS679" s="101">
        <v>4.088</v>
      </c>
      <c r="AT679" s="100">
        <v>0</v>
      </c>
      <c r="AU679" s="101">
        <v>16.291</v>
      </c>
      <c r="AV679" s="175" t="s">
        <v>302</v>
      </c>
      <c r="AW679" s="176" t="s">
        <v>941</v>
      </c>
      <c r="AX679" s="175" t="s">
        <v>241</v>
      </c>
      <c r="AY679" s="176">
        <v>0</v>
      </c>
      <c r="AZ679" s="100">
        <v>0</v>
      </c>
      <c r="BA679" s="101">
        <v>0</v>
      </c>
      <c r="BB679" s="100">
        <v>0</v>
      </c>
      <c r="BC679" s="101">
        <v>2.902</v>
      </c>
      <c r="BD679" s="184">
        <v>0</v>
      </c>
      <c r="BE679" s="101">
        <v>0</v>
      </c>
    </row>
    <row r="680" spans="1:57" ht="12.75">
      <c r="A680" s="38" t="s">
        <v>185</v>
      </c>
      <c r="B680" s="1" t="s">
        <v>188</v>
      </c>
      <c r="C680" s="65" t="s">
        <v>162</v>
      </c>
      <c r="D680" s="175" t="s">
        <v>185</v>
      </c>
      <c r="E680" s="175" t="s">
        <v>22</v>
      </c>
      <c r="F680" s="175">
        <v>20</v>
      </c>
      <c r="G680" s="176" t="s">
        <v>20</v>
      </c>
      <c r="H680" s="175">
        <v>0</v>
      </c>
      <c r="I680" s="176">
        <v>2</v>
      </c>
      <c r="J680" s="175">
        <v>4</v>
      </c>
      <c r="K680" s="176" t="s">
        <v>21</v>
      </c>
      <c r="L680" s="175">
        <v>28</v>
      </c>
      <c r="M680" s="176" t="s">
        <v>856</v>
      </c>
      <c r="N680" s="175">
        <v>4</v>
      </c>
      <c r="O680" s="176" t="s">
        <v>19</v>
      </c>
      <c r="P680" s="175">
        <v>4</v>
      </c>
      <c r="Q680" s="176">
        <v>14</v>
      </c>
      <c r="R680" s="175" t="s">
        <v>241</v>
      </c>
      <c r="S680" s="176" t="s">
        <v>22</v>
      </c>
      <c r="T680" s="175">
        <v>9</v>
      </c>
      <c r="U680" s="176" t="s">
        <v>187</v>
      </c>
      <c r="V680" s="175">
        <v>4</v>
      </c>
      <c r="W680" s="176">
        <v>3</v>
      </c>
      <c r="X680" s="175" t="s">
        <v>241</v>
      </c>
      <c r="Y680" s="176" t="s">
        <v>20</v>
      </c>
      <c r="Z680" s="175" t="s">
        <v>241</v>
      </c>
      <c r="AA680" s="176" t="s">
        <v>14</v>
      </c>
      <c r="AB680" s="175">
        <v>2</v>
      </c>
      <c r="AC680" s="176">
        <v>3</v>
      </c>
      <c r="AD680" s="175" t="s">
        <v>241</v>
      </c>
      <c r="AE680" s="176">
        <v>0</v>
      </c>
      <c r="AF680" s="175" t="s">
        <v>241</v>
      </c>
      <c r="AG680" s="176" t="s">
        <v>8</v>
      </c>
      <c r="AH680" s="175">
        <v>2</v>
      </c>
      <c r="AI680" s="36" t="s">
        <v>513</v>
      </c>
      <c r="AJ680" s="100">
        <v>1</v>
      </c>
      <c r="AK680" s="101">
        <v>12</v>
      </c>
      <c r="AL680" s="100">
        <v>12</v>
      </c>
      <c r="AM680" s="101">
        <v>1</v>
      </c>
      <c r="AN680" s="100">
        <v>10</v>
      </c>
      <c r="AO680" s="101">
        <v>2</v>
      </c>
      <c r="AP680" s="100">
        <v>0</v>
      </c>
      <c r="AQ680" s="101">
        <v>1</v>
      </c>
      <c r="AR680" s="100">
        <v>10</v>
      </c>
      <c r="AS680" s="101">
        <v>11</v>
      </c>
      <c r="AT680" s="100">
        <v>0</v>
      </c>
      <c r="AU680" s="101">
        <v>2</v>
      </c>
      <c r="AV680" s="100">
        <v>12</v>
      </c>
      <c r="AW680" s="101">
        <v>26</v>
      </c>
      <c r="AX680" s="175" t="s">
        <v>241</v>
      </c>
      <c r="AY680" s="176">
        <v>3</v>
      </c>
      <c r="AZ680" s="100">
        <v>1</v>
      </c>
      <c r="BA680" s="101">
        <v>1</v>
      </c>
      <c r="BB680" s="100">
        <v>18</v>
      </c>
      <c r="BC680" s="101">
        <v>16</v>
      </c>
      <c r="BD680" s="184">
        <v>20</v>
      </c>
      <c r="BE680" s="101">
        <v>8</v>
      </c>
    </row>
    <row r="681" spans="1:57" ht="12.75">
      <c r="A681" s="39"/>
      <c r="B681" s="2"/>
      <c r="C681" s="66" t="s">
        <v>148</v>
      </c>
      <c r="D681" s="175" t="s">
        <v>836</v>
      </c>
      <c r="E681" s="175" t="s">
        <v>918</v>
      </c>
      <c r="F681" s="175">
        <v>7.942</v>
      </c>
      <c r="G681" s="176" t="s">
        <v>691</v>
      </c>
      <c r="H681" s="175">
        <v>0</v>
      </c>
      <c r="I681" s="176">
        <v>0.538</v>
      </c>
      <c r="J681" s="175">
        <v>4.364</v>
      </c>
      <c r="K681" s="176" t="s">
        <v>699</v>
      </c>
      <c r="L681" s="175">
        <v>13.146</v>
      </c>
      <c r="M681" s="176" t="s">
        <v>857</v>
      </c>
      <c r="N681" s="175">
        <v>4.364</v>
      </c>
      <c r="O681" s="176" t="s">
        <v>710</v>
      </c>
      <c r="P681" s="175">
        <v>4.364</v>
      </c>
      <c r="Q681" s="176">
        <v>14.288</v>
      </c>
      <c r="R681" s="175" t="s">
        <v>241</v>
      </c>
      <c r="S681" s="82">
        <v>5.696</v>
      </c>
      <c r="T681" s="175">
        <v>39.633</v>
      </c>
      <c r="U681" s="176" t="s">
        <v>866</v>
      </c>
      <c r="V681" s="175">
        <v>5.652</v>
      </c>
      <c r="W681" s="176">
        <v>6.637</v>
      </c>
      <c r="X681" s="175" t="s">
        <v>241</v>
      </c>
      <c r="Y681" s="176" t="s">
        <v>872</v>
      </c>
      <c r="Z681" s="175" t="s">
        <v>241</v>
      </c>
      <c r="AA681" s="176" t="s">
        <v>888</v>
      </c>
      <c r="AB681" s="175" t="s">
        <v>285</v>
      </c>
      <c r="AC681" s="176">
        <v>2.0869999999999997</v>
      </c>
      <c r="AD681" s="175" t="s">
        <v>241</v>
      </c>
      <c r="AE681" s="176">
        <v>0</v>
      </c>
      <c r="AF681" s="175" t="s">
        <v>241</v>
      </c>
      <c r="AG681" s="176" t="s">
        <v>737</v>
      </c>
      <c r="AH681" s="175" t="s">
        <v>289</v>
      </c>
      <c r="AI681" s="29">
        <v>16.392</v>
      </c>
      <c r="AJ681" s="100">
        <v>4.951</v>
      </c>
      <c r="AK681" s="101">
        <v>4.768</v>
      </c>
      <c r="AL681" s="100">
        <v>14.628</v>
      </c>
      <c r="AM681" s="101">
        <v>0.603</v>
      </c>
      <c r="AN681" s="100">
        <v>6.026</v>
      </c>
      <c r="AO681" s="101">
        <v>1.204</v>
      </c>
      <c r="AP681" s="100">
        <v>0</v>
      </c>
      <c r="AQ681" s="101">
        <v>0.603</v>
      </c>
      <c r="AR681" s="175" t="s">
        <v>296</v>
      </c>
      <c r="AS681" s="176" t="s">
        <v>748</v>
      </c>
      <c r="AT681" s="100">
        <v>0</v>
      </c>
      <c r="AU681" s="101">
        <v>1.069</v>
      </c>
      <c r="AV681" s="175" t="s">
        <v>242</v>
      </c>
      <c r="AW681" s="176" t="s">
        <v>942</v>
      </c>
      <c r="AX681" s="175" t="s">
        <v>241</v>
      </c>
      <c r="AY681" s="176">
        <v>1.206</v>
      </c>
      <c r="AZ681" s="175" t="s">
        <v>306</v>
      </c>
      <c r="BA681" s="176">
        <v>0.268</v>
      </c>
      <c r="BB681" s="175" t="s">
        <v>252</v>
      </c>
      <c r="BC681" s="82">
        <v>16.089</v>
      </c>
      <c r="BD681" s="184">
        <v>17.556</v>
      </c>
      <c r="BE681" s="101">
        <v>2.664</v>
      </c>
    </row>
    <row r="682" spans="1:57" ht="12.75">
      <c r="A682" s="38" t="s">
        <v>187</v>
      </c>
      <c r="B682" s="1" t="s">
        <v>190</v>
      </c>
      <c r="C682" s="65" t="s">
        <v>177</v>
      </c>
      <c r="D682" s="175" t="s">
        <v>241</v>
      </c>
      <c r="E682" s="176" t="s">
        <v>196</v>
      </c>
      <c r="F682" s="175">
        <v>0</v>
      </c>
      <c r="G682" s="176">
        <v>0</v>
      </c>
      <c r="H682" s="175">
        <v>0</v>
      </c>
      <c r="I682" s="176">
        <v>6</v>
      </c>
      <c r="J682" s="175" t="s">
        <v>20</v>
      </c>
      <c r="K682" s="176" t="s">
        <v>486</v>
      </c>
      <c r="L682" s="175" t="s">
        <v>20</v>
      </c>
      <c r="M682" s="176" t="s">
        <v>518</v>
      </c>
      <c r="N682" s="175" t="s">
        <v>241</v>
      </c>
      <c r="O682" s="176" t="s">
        <v>517</v>
      </c>
      <c r="P682" s="175" t="s">
        <v>20</v>
      </c>
      <c r="Q682" s="176">
        <v>20</v>
      </c>
      <c r="R682" s="175" t="s">
        <v>241</v>
      </c>
      <c r="S682" s="176" t="s">
        <v>720</v>
      </c>
      <c r="T682" s="175" t="s">
        <v>20</v>
      </c>
      <c r="U682" s="176" t="s">
        <v>194</v>
      </c>
      <c r="V682" s="175" t="s">
        <v>241</v>
      </c>
      <c r="W682" s="176">
        <v>94</v>
      </c>
      <c r="X682" s="175" t="s">
        <v>20</v>
      </c>
      <c r="Y682" s="176">
        <v>34</v>
      </c>
      <c r="Z682" s="175" t="s">
        <v>241</v>
      </c>
      <c r="AA682" s="176">
        <v>15</v>
      </c>
      <c r="AB682" s="175" t="s">
        <v>241</v>
      </c>
      <c r="AC682" s="176" t="s">
        <v>227</v>
      </c>
      <c r="AD682" s="175" t="s">
        <v>241</v>
      </c>
      <c r="AE682" s="176">
        <v>1</v>
      </c>
      <c r="AF682" s="175" t="s">
        <v>241</v>
      </c>
      <c r="AG682" s="176" t="s">
        <v>890</v>
      </c>
      <c r="AH682" s="175" t="s">
        <v>241</v>
      </c>
      <c r="AI682" s="36">
        <v>0</v>
      </c>
      <c r="AJ682" s="100">
        <v>5</v>
      </c>
      <c r="AK682" s="101">
        <v>32</v>
      </c>
      <c r="AL682" s="100">
        <v>0</v>
      </c>
      <c r="AM682" s="176">
        <v>1</v>
      </c>
      <c r="AN682" s="100">
        <v>0</v>
      </c>
      <c r="AO682" s="176">
        <v>1</v>
      </c>
      <c r="AP682" s="100">
        <v>0</v>
      </c>
      <c r="AQ682" s="101">
        <v>0</v>
      </c>
      <c r="AR682" s="175">
        <v>10</v>
      </c>
      <c r="AS682" s="176">
        <v>4</v>
      </c>
      <c r="AT682" s="100">
        <v>0</v>
      </c>
      <c r="AU682" s="176">
        <v>22.5</v>
      </c>
      <c r="AV682" s="100">
        <v>0</v>
      </c>
      <c r="AW682" s="176">
        <v>13</v>
      </c>
      <c r="AX682" s="175" t="s">
        <v>241</v>
      </c>
      <c r="AY682" s="176">
        <v>0</v>
      </c>
      <c r="AZ682" s="100">
        <v>0</v>
      </c>
      <c r="BA682" s="176">
        <v>2</v>
      </c>
      <c r="BB682" s="100">
        <v>15</v>
      </c>
      <c r="BC682" s="101">
        <v>0</v>
      </c>
      <c r="BD682" s="184">
        <v>10</v>
      </c>
      <c r="BE682" s="101">
        <v>23</v>
      </c>
    </row>
    <row r="683" spans="1:57" ht="12.75">
      <c r="A683" s="39"/>
      <c r="B683" s="2"/>
      <c r="C683" s="66" t="s">
        <v>148</v>
      </c>
      <c r="D683" s="175" t="s">
        <v>241</v>
      </c>
      <c r="E683" s="176" t="s">
        <v>687</v>
      </c>
      <c r="F683" s="175">
        <v>0</v>
      </c>
      <c r="G683" s="176">
        <v>0</v>
      </c>
      <c r="H683" s="175">
        <v>0</v>
      </c>
      <c r="I683" s="176">
        <v>0.492</v>
      </c>
      <c r="J683" s="175" t="s">
        <v>272</v>
      </c>
      <c r="K683" s="176" t="s">
        <v>700</v>
      </c>
      <c r="L683" s="175" t="s">
        <v>272</v>
      </c>
      <c r="M683" s="176" t="s">
        <v>702</v>
      </c>
      <c r="N683" s="175" t="s">
        <v>241</v>
      </c>
      <c r="O683" s="176" t="s">
        <v>711</v>
      </c>
      <c r="P683" s="175" t="s">
        <v>274</v>
      </c>
      <c r="Q683" s="176">
        <v>3.665</v>
      </c>
      <c r="R683" s="175" t="s">
        <v>241</v>
      </c>
      <c r="S683" s="176" t="s">
        <v>721</v>
      </c>
      <c r="T683" s="175" t="s">
        <v>274</v>
      </c>
      <c r="U683" s="176" t="s">
        <v>724</v>
      </c>
      <c r="V683" s="175" t="s">
        <v>241</v>
      </c>
      <c r="W683" s="176">
        <v>9.53</v>
      </c>
      <c r="X683" s="175" t="s">
        <v>274</v>
      </c>
      <c r="Y683" s="176">
        <v>3.953</v>
      </c>
      <c r="Z683" s="175" t="s">
        <v>241</v>
      </c>
      <c r="AA683" s="176">
        <v>1.2080000000000002</v>
      </c>
      <c r="AB683" s="175" t="s">
        <v>241</v>
      </c>
      <c r="AC683" s="176" t="s">
        <v>913</v>
      </c>
      <c r="AD683" s="175" t="s">
        <v>241</v>
      </c>
      <c r="AE683" s="176">
        <v>0.106</v>
      </c>
      <c r="AF683" s="175" t="s">
        <v>241</v>
      </c>
      <c r="AG683" s="176" t="s">
        <v>891</v>
      </c>
      <c r="AH683" s="175" t="s">
        <v>241</v>
      </c>
      <c r="AI683" s="36">
        <v>0</v>
      </c>
      <c r="AJ683" s="175" t="s">
        <v>291</v>
      </c>
      <c r="AK683" s="82">
        <v>4.239</v>
      </c>
      <c r="AL683" s="100">
        <v>0</v>
      </c>
      <c r="AM683" s="176" t="s">
        <v>742</v>
      </c>
      <c r="AN683" s="100">
        <v>0</v>
      </c>
      <c r="AO683" s="176" t="s">
        <v>742</v>
      </c>
      <c r="AP683" s="100">
        <v>0</v>
      </c>
      <c r="AQ683" s="101">
        <v>0</v>
      </c>
      <c r="AR683" s="175" t="s">
        <v>274</v>
      </c>
      <c r="AS683" s="176">
        <v>0.552</v>
      </c>
      <c r="AT683" s="100">
        <v>0</v>
      </c>
      <c r="AU683" s="176" t="s">
        <v>749</v>
      </c>
      <c r="AV683" s="100">
        <v>0</v>
      </c>
      <c r="AW683" s="176" t="s">
        <v>753</v>
      </c>
      <c r="AX683" s="175" t="s">
        <v>241</v>
      </c>
      <c r="AY683" s="176">
        <v>0</v>
      </c>
      <c r="AZ683" s="100">
        <v>0</v>
      </c>
      <c r="BA683" s="176" t="s">
        <v>667</v>
      </c>
      <c r="BB683" s="100">
        <v>1.259</v>
      </c>
      <c r="BC683" s="101">
        <v>0</v>
      </c>
      <c r="BD683" s="178" t="s">
        <v>294</v>
      </c>
      <c r="BE683" s="176" t="s">
        <v>671</v>
      </c>
    </row>
    <row r="684" spans="1:57" ht="12.75">
      <c r="A684" s="38" t="s">
        <v>189</v>
      </c>
      <c r="B684" s="1" t="s">
        <v>192</v>
      </c>
      <c r="C684" s="65" t="s">
        <v>162</v>
      </c>
      <c r="D684" s="176" t="s">
        <v>241</v>
      </c>
      <c r="E684" s="176" t="s">
        <v>486</v>
      </c>
      <c r="F684" s="175">
        <v>0</v>
      </c>
      <c r="G684" s="176" t="s">
        <v>22</v>
      </c>
      <c r="H684" s="175">
        <v>0</v>
      </c>
      <c r="I684" s="176">
        <v>8</v>
      </c>
      <c r="J684" s="175" t="s">
        <v>241</v>
      </c>
      <c r="K684" s="176">
        <v>50</v>
      </c>
      <c r="L684" s="175" t="s">
        <v>9</v>
      </c>
      <c r="M684" s="176" t="s">
        <v>511</v>
      </c>
      <c r="N684" s="175" t="s">
        <v>241</v>
      </c>
      <c r="O684" s="176" t="s">
        <v>583</v>
      </c>
      <c r="P684" s="175" t="s">
        <v>241</v>
      </c>
      <c r="Q684" s="176" t="s">
        <v>14</v>
      </c>
      <c r="R684" s="175" t="s">
        <v>241</v>
      </c>
      <c r="S684" s="176" t="s">
        <v>649</v>
      </c>
      <c r="T684" s="175" t="s">
        <v>241</v>
      </c>
      <c r="U684" s="176" t="s">
        <v>225</v>
      </c>
      <c r="V684" s="175" t="s">
        <v>241</v>
      </c>
      <c r="W684" s="176">
        <v>55</v>
      </c>
      <c r="X684" s="175" t="s">
        <v>15</v>
      </c>
      <c r="Y684" s="176" t="s">
        <v>194</v>
      </c>
      <c r="Z684" s="175" t="s">
        <v>241</v>
      </c>
      <c r="AA684" s="176" t="s">
        <v>15</v>
      </c>
      <c r="AB684" s="175" t="s">
        <v>241</v>
      </c>
      <c r="AC684" s="176" t="s">
        <v>185</v>
      </c>
      <c r="AD684" s="175" t="s">
        <v>241</v>
      </c>
      <c r="AE684" s="176" t="s">
        <v>16</v>
      </c>
      <c r="AF684" s="175" t="s">
        <v>20</v>
      </c>
      <c r="AG684" s="176">
        <v>19</v>
      </c>
      <c r="AH684" s="175" t="s">
        <v>241</v>
      </c>
      <c r="AI684" s="36" t="s">
        <v>19</v>
      </c>
      <c r="AJ684" s="100">
        <v>3</v>
      </c>
      <c r="AK684" s="101">
        <v>10</v>
      </c>
      <c r="AL684" s="100">
        <v>0</v>
      </c>
      <c r="AM684" s="101">
        <v>10</v>
      </c>
      <c r="AN684" s="100">
        <v>0</v>
      </c>
      <c r="AO684" s="176" t="s">
        <v>8</v>
      </c>
      <c r="AP684" s="100">
        <v>0</v>
      </c>
      <c r="AQ684" s="101">
        <v>7</v>
      </c>
      <c r="AR684" s="175">
        <v>7</v>
      </c>
      <c r="AS684" s="176" t="s">
        <v>15</v>
      </c>
      <c r="AT684" s="100">
        <v>0</v>
      </c>
      <c r="AU684" s="101">
        <v>17</v>
      </c>
      <c r="AV684" s="100">
        <v>2</v>
      </c>
      <c r="AW684" s="101">
        <v>31</v>
      </c>
      <c r="AX684" s="175" t="s">
        <v>241</v>
      </c>
      <c r="AY684" s="176">
        <v>3</v>
      </c>
      <c r="AZ684" s="100">
        <v>0</v>
      </c>
      <c r="BA684" s="101">
        <v>9</v>
      </c>
      <c r="BB684" s="100">
        <v>9</v>
      </c>
      <c r="BC684" s="101">
        <v>7</v>
      </c>
      <c r="BD684" s="184">
        <v>1</v>
      </c>
      <c r="BE684" s="101">
        <v>18</v>
      </c>
    </row>
    <row r="685" spans="1:57" ht="12.75">
      <c r="A685" s="39"/>
      <c r="B685" s="2" t="s">
        <v>193</v>
      </c>
      <c r="C685" s="66" t="s">
        <v>148</v>
      </c>
      <c r="D685" s="176" t="s">
        <v>241</v>
      </c>
      <c r="E685" s="176" t="s">
        <v>688</v>
      </c>
      <c r="F685" s="175">
        <v>0</v>
      </c>
      <c r="G685" s="176" t="s">
        <v>692</v>
      </c>
      <c r="H685" s="175">
        <v>0</v>
      </c>
      <c r="I685" s="176">
        <v>1.483</v>
      </c>
      <c r="J685" s="175" t="s">
        <v>241</v>
      </c>
      <c r="K685" s="176">
        <v>22.269</v>
      </c>
      <c r="L685" s="175" t="s">
        <v>230</v>
      </c>
      <c r="M685" s="176" t="s">
        <v>858</v>
      </c>
      <c r="N685" s="175" t="s">
        <v>241</v>
      </c>
      <c r="O685" s="176" t="s">
        <v>712</v>
      </c>
      <c r="P685" s="175" t="s">
        <v>241</v>
      </c>
      <c r="Q685" s="176" t="s">
        <v>861</v>
      </c>
      <c r="R685" s="175" t="s">
        <v>241</v>
      </c>
      <c r="S685" s="176" t="s">
        <v>722</v>
      </c>
      <c r="T685" s="175" t="s">
        <v>241</v>
      </c>
      <c r="U685" s="176" t="s">
        <v>867</v>
      </c>
      <c r="V685" s="175" t="s">
        <v>241</v>
      </c>
      <c r="W685" s="176">
        <v>22.951999999999998</v>
      </c>
      <c r="X685" s="175" t="s">
        <v>230</v>
      </c>
      <c r="Y685" s="176" t="s">
        <v>873</v>
      </c>
      <c r="Z685" s="175" t="s">
        <v>241</v>
      </c>
      <c r="AA685" s="176" t="s">
        <v>730</v>
      </c>
      <c r="AB685" s="175" t="s">
        <v>241</v>
      </c>
      <c r="AC685" s="176" t="s">
        <v>914</v>
      </c>
      <c r="AD685" s="175" t="s">
        <v>241</v>
      </c>
      <c r="AE685" s="176" t="s">
        <v>735</v>
      </c>
      <c r="AF685" s="175" t="s">
        <v>267</v>
      </c>
      <c r="AG685" s="176">
        <v>6.609000000000001</v>
      </c>
      <c r="AH685" s="175" t="s">
        <v>241</v>
      </c>
      <c r="AI685" s="36" t="s">
        <v>740</v>
      </c>
      <c r="AJ685" s="175" t="s">
        <v>292</v>
      </c>
      <c r="AK685" s="176" t="s">
        <v>741</v>
      </c>
      <c r="AL685" s="100">
        <v>0</v>
      </c>
      <c r="AM685" s="101">
        <v>1.903</v>
      </c>
      <c r="AN685" s="100">
        <v>0</v>
      </c>
      <c r="AO685" s="176" t="s">
        <v>924</v>
      </c>
      <c r="AP685" s="100">
        <v>0</v>
      </c>
      <c r="AQ685" s="101">
        <v>2.194</v>
      </c>
      <c r="AR685" s="175">
        <v>3.093</v>
      </c>
      <c r="AS685" s="176" t="s">
        <v>922</v>
      </c>
      <c r="AT685" s="100">
        <v>0</v>
      </c>
      <c r="AU685" s="101">
        <v>6.463</v>
      </c>
      <c r="AV685" s="100">
        <v>0.6</v>
      </c>
      <c r="AW685" s="101">
        <v>10.495</v>
      </c>
      <c r="AX685" s="175" t="s">
        <v>241</v>
      </c>
      <c r="AY685" s="176">
        <v>1.384</v>
      </c>
      <c r="AZ685" s="100">
        <v>0</v>
      </c>
      <c r="BA685" s="101">
        <v>4.217</v>
      </c>
      <c r="BB685" s="100">
        <v>2.819</v>
      </c>
      <c r="BC685" s="101">
        <v>3.429</v>
      </c>
      <c r="BD685" s="184">
        <v>1.095</v>
      </c>
      <c r="BE685" s="101">
        <v>7.417</v>
      </c>
    </row>
    <row r="686" spans="1:57" ht="12.75">
      <c r="A686" s="38" t="s">
        <v>191</v>
      </c>
      <c r="B686" s="1" t="s">
        <v>195</v>
      </c>
      <c r="C686" s="65" t="s">
        <v>162</v>
      </c>
      <c r="D686" s="175" t="s">
        <v>8</v>
      </c>
      <c r="E686" s="176">
        <v>5</v>
      </c>
      <c r="F686" s="175">
        <v>1</v>
      </c>
      <c r="G686" s="176">
        <v>0</v>
      </c>
      <c r="H686" s="175">
        <v>0</v>
      </c>
      <c r="I686" s="176">
        <v>6</v>
      </c>
      <c r="J686" s="175" t="s">
        <v>16</v>
      </c>
      <c r="K686" s="176" t="s">
        <v>17</v>
      </c>
      <c r="L686" s="175" t="s">
        <v>16</v>
      </c>
      <c r="M686" s="176">
        <v>0</v>
      </c>
      <c r="N686" s="175" t="s">
        <v>241</v>
      </c>
      <c r="O686" s="176">
        <v>1</v>
      </c>
      <c r="P686" s="175" t="s">
        <v>16</v>
      </c>
      <c r="Q686" s="176" t="s">
        <v>862</v>
      </c>
      <c r="R686" s="175" t="s">
        <v>241</v>
      </c>
      <c r="S686" s="176">
        <v>1</v>
      </c>
      <c r="T686" s="175" t="s">
        <v>241</v>
      </c>
      <c r="U686" s="176" t="s">
        <v>21</v>
      </c>
      <c r="V686" s="175" t="s">
        <v>241</v>
      </c>
      <c r="W686" s="176" t="s">
        <v>9</v>
      </c>
      <c r="X686" s="175" t="s">
        <v>16</v>
      </c>
      <c r="Y686" s="176">
        <v>4</v>
      </c>
      <c r="Z686" s="175" t="s">
        <v>14</v>
      </c>
      <c r="AA686" s="176" t="s">
        <v>9</v>
      </c>
      <c r="AB686" s="175" t="s">
        <v>27</v>
      </c>
      <c r="AC686" s="176" t="s">
        <v>8</v>
      </c>
      <c r="AD686" s="175" t="s">
        <v>241</v>
      </c>
      <c r="AE686" s="176">
        <v>3</v>
      </c>
      <c r="AF686" s="175" t="s">
        <v>16</v>
      </c>
      <c r="AG686" s="176" t="s">
        <v>14</v>
      </c>
      <c r="AH686" s="175" t="s">
        <v>27</v>
      </c>
      <c r="AI686" s="36">
        <v>1</v>
      </c>
      <c r="AJ686" s="175">
        <v>1</v>
      </c>
      <c r="AK686" s="176" t="s">
        <v>14</v>
      </c>
      <c r="AL686" s="100">
        <v>0</v>
      </c>
      <c r="AM686" s="101">
        <v>2</v>
      </c>
      <c r="AN686" s="100">
        <v>0</v>
      </c>
      <c r="AO686" s="101">
        <v>3</v>
      </c>
      <c r="AP686" s="100">
        <v>0</v>
      </c>
      <c r="AQ686" s="101">
        <v>0</v>
      </c>
      <c r="AR686" s="100">
        <v>4</v>
      </c>
      <c r="AS686" s="101">
        <v>4</v>
      </c>
      <c r="AT686" s="100">
        <v>2</v>
      </c>
      <c r="AU686" s="101">
        <v>3</v>
      </c>
      <c r="AV686" s="100">
        <v>9</v>
      </c>
      <c r="AW686" s="101">
        <v>8</v>
      </c>
      <c r="AX686" s="175" t="s">
        <v>27</v>
      </c>
      <c r="AY686" s="176">
        <v>6</v>
      </c>
      <c r="AZ686" s="100">
        <v>0</v>
      </c>
      <c r="BA686" s="101">
        <v>0</v>
      </c>
      <c r="BB686" s="100">
        <v>8</v>
      </c>
      <c r="BC686" s="101">
        <v>3</v>
      </c>
      <c r="BD686" s="184">
        <v>1</v>
      </c>
      <c r="BE686" s="101">
        <v>2</v>
      </c>
    </row>
    <row r="687" spans="1:57" ht="12.75">
      <c r="A687" s="57"/>
      <c r="B687" s="58"/>
      <c r="C687" s="194" t="s">
        <v>148</v>
      </c>
      <c r="D687" s="147">
        <v>3</v>
      </c>
      <c r="E687" s="195">
        <v>6.119</v>
      </c>
      <c r="F687" s="196" t="s">
        <v>268</v>
      </c>
      <c r="G687" s="195">
        <v>0</v>
      </c>
      <c r="H687" s="196">
        <v>0</v>
      </c>
      <c r="I687" s="195">
        <v>4.105</v>
      </c>
      <c r="J687" s="196" t="s">
        <v>269</v>
      </c>
      <c r="K687" s="117">
        <v>9.526</v>
      </c>
      <c r="L687" s="196" t="s">
        <v>269</v>
      </c>
      <c r="M687" s="195">
        <v>0</v>
      </c>
      <c r="N687" s="196" t="s">
        <v>241</v>
      </c>
      <c r="O687" s="195">
        <v>0.595</v>
      </c>
      <c r="P687" s="196" t="s">
        <v>269</v>
      </c>
      <c r="Q687" s="195">
        <v>0.618</v>
      </c>
      <c r="R687" s="196" t="s">
        <v>241</v>
      </c>
      <c r="S687" s="195">
        <v>3.046</v>
      </c>
      <c r="T687" s="196" t="s">
        <v>241</v>
      </c>
      <c r="U687" s="195" t="s">
        <v>725</v>
      </c>
      <c r="V687" s="196" t="s">
        <v>241</v>
      </c>
      <c r="W687" s="195" t="s">
        <v>593</v>
      </c>
      <c r="X687" s="196" t="s">
        <v>269</v>
      </c>
      <c r="Y687" s="195">
        <v>2.37</v>
      </c>
      <c r="Z687" s="196" t="s">
        <v>242</v>
      </c>
      <c r="AA687" s="195" t="s">
        <v>889</v>
      </c>
      <c r="AB687" s="196" t="s">
        <v>230</v>
      </c>
      <c r="AC687" s="195" t="s">
        <v>732</v>
      </c>
      <c r="AD687" s="196" t="s">
        <v>241</v>
      </c>
      <c r="AE687" s="195">
        <v>9.285</v>
      </c>
      <c r="AF687" s="196" t="s">
        <v>269</v>
      </c>
      <c r="AG687" s="195" t="s">
        <v>892</v>
      </c>
      <c r="AH687" s="196" t="s">
        <v>230</v>
      </c>
      <c r="AI687" s="59">
        <v>3.135</v>
      </c>
      <c r="AJ687" s="196" t="s">
        <v>230</v>
      </c>
      <c r="AK687" s="195" t="s">
        <v>903</v>
      </c>
      <c r="AL687" s="199">
        <v>0</v>
      </c>
      <c r="AM687" s="195" t="s">
        <v>907</v>
      </c>
      <c r="AN687" s="199">
        <v>0</v>
      </c>
      <c r="AO687" s="200">
        <v>5.177</v>
      </c>
      <c r="AP687" s="199">
        <v>0</v>
      </c>
      <c r="AQ687" s="200">
        <v>0</v>
      </c>
      <c r="AR687" s="196" t="s">
        <v>242</v>
      </c>
      <c r="AS687" s="195" t="s">
        <v>923</v>
      </c>
      <c r="AT687" s="196" t="s">
        <v>267</v>
      </c>
      <c r="AU687" s="195">
        <v>2.708</v>
      </c>
      <c r="AV687" s="196" t="s">
        <v>239</v>
      </c>
      <c r="AW687" s="195" t="s">
        <v>943</v>
      </c>
      <c r="AX687" s="196" t="s">
        <v>230</v>
      </c>
      <c r="AY687" s="195">
        <v>3.7669999999999995</v>
      </c>
      <c r="AZ687" s="199">
        <v>0</v>
      </c>
      <c r="BA687" s="200">
        <v>0</v>
      </c>
      <c r="BB687" s="196" t="s">
        <v>297</v>
      </c>
      <c r="BC687" s="195">
        <v>1.8330000000000002</v>
      </c>
      <c r="BD687" s="207" t="s">
        <v>230</v>
      </c>
      <c r="BE687" s="176" t="s">
        <v>672</v>
      </c>
    </row>
    <row r="688" spans="1:57" ht="12.75">
      <c r="A688" s="50" t="s">
        <v>194</v>
      </c>
      <c r="B688" s="3" t="s">
        <v>197</v>
      </c>
      <c r="C688" s="22" t="s">
        <v>148</v>
      </c>
      <c r="D688" s="175" t="s">
        <v>241</v>
      </c>
      <c r="E688" s="176" t="s">
        <v>919</v>
      </c>
      <c r="F688" s="175">
        <v>0</v>
      </c>
      <c r="G688" s="176">
        <v>30.184</v>
      </c>
      <c r="H688" s="175">
        <v>0</v>
      </c>
      <c r="I688" s="176">
        <v>0</v>
      </c>
      <c r="J688" s="175" t="s">
        <v>241</v>
      </c>
      <c r="K688" s="176">
        <v>0</v>
      </c>
      <c r="L688" s="175" t="s">
        <v>241</v>
      </c>
      <c r="M688" s="176" t="s">
        <v>859</v>
      </c>
      <c r="N688" s="175" t="s">
        <v>241</v>
      </c>
      <c r="O688" s="176">
        <v>0</v>
      </c>
      <c r="P688" s="175"/>
      <c r="Q688" s="176">
        <v>0</v>
      </c>
      <c r="R688" s="175" t="s">
        <v>241</v>
      </c>
      <c r="S688" s="176">
        <v>0</v>
      </c>
      <c r="T688" s="175" t="s">
        <v>241</v>
      </c>
      <c r="U688" s="176">
        <v>0</v>
      </c>
      <c r="V688" s="175" t="s">
        <v>241</v>
      </c>
      <c r="W688" s="176">
        <v>0</v>
      </c>
      <c r="X688" s="175" t="s">
        <v>241</v>
      </c>
      <c r="Y688" s="176">
        <v>0</v>
      </c>
      <c r="Z688" s="175" t="s">
        <v>241</v>
      </c>
      <c r="AA688" s="176">
        <v>0</v>
      </c>
      <c r="AB688" s="175" t="s">
        <v>241</v>
      </c>
      <c r="AC688" s="176">
        <v>0</v>
      </c>
      <c r="AD688" s="175" t="s">
        <v>241</v>
      </c>
      <c r="AE688" s="176">
        <v>0</v>
      </c>
      <c r="AF688" s="175"/>
      <c r="AG688" s="176" t="s">
        <v>859</v>
      </c>
      <c r="AH688" s="175" t="s">
        <v>241</v>
      </c>
      <c r="AI688" s="36">
        <v>0</v>
      </c>
      <c r="AJ688" s="100">
        <v>0</v>
      </c>
      <c r="AK688" s="101">
        <v>0</v>
      </c>
      <c r="AL688" s="100">
        <v>0</v>
      </c>
      <c r="AM688" s="101">
        <v>0</v>
      </c>
      <c r="AN688" s="100">
        <v>0</v>
      </c>
      <c r="AO688" s="101">
        <v>0</v>
      </c>
      <c r="AP688" s="100">
        <v>0</v>
      </c>
      <c r="AQ688" s="101">
        <v>0</v>
      </c>
      <c r="AR688" s="100">
        <v>0</v>
      </c>
      <c r="AS688" s="101">
        <v>0</v>
      </c>
      <c r="AT688" s="100">
        <v>0</v>
      </c>
      <c r="AU688" s="101">
        <v>0</v>
      </c>
      <c r="AV688" s="100">
        <v>0</v>
      </c>
      <c r="AW688" s="101">
        <v>2.06</v>
      </c>
      <c r="AX688" s="175" t="s">
        <v>844</v>
      </c>
      <c r="AY688" s="176">
        <v>0</v>
      </c>
      <c r="AZ688" s="100">
        <v>0</v>
      </c>
      <c r="BA688" s="101">
        <v>0</v>
      </c>
      <c r="BB688" s="100">
        <v>0</v>
      </c>
      <c r="BC688" s="101">
        <v>0</v>
      </c>
      <c r="BD688" s="184">
        <v>0</v>
      </c>
      <c r="BE688" s="101">
        <v>0</v>
      </c>
    </row>
    <row r="689" spans="1:57" ht="63.75">
      <c r="A689" s="50"/>
      <c r="B689" s="295" t="s">
        <v>556</v>
      </c>
      <c r="C689" s="22"/>
      <c r="D689" s="175" t="s">
        <v>241</v>
      </c>
      <c r="E689" s="176" t="s">
        <v>241</v>
      </c>
      <c r="F689" s="175" t="s">
        <v>241</v>
      </c>
      <c r="G689" s="176" t="s">
        <v>241</v>
      </c>
      <c r="H689" s="175" t="s">
        <v>241</v>
      </c>
      <c r="I689" s="176" t="s">
        <v>227</v>
      </c>
      <c r="J689" s="175" t="s">
        <v>241</v>
      </c>
      <c r="K689" s="176" t="s">
        <v>241</v>
      </c>
      <c r="L689" s="175" t="s">
        <v>241</v>
      </c>
      <c r="M689" s="176" t="s">
        <v>241</v>
      </c>
      <c r="N689" s="175" t="s">
        <v>241</v>
      </c>
      <c r="O689" s="176" t="s">
        <v>241</v>
      </c>
      <c r="P689" s="175" t="s">
        <v>241</v>
      </c>
      <c r="Q689" s="176" t="s">
        <v>241</v>
      </c>
      <c r="R689" s="175" t="s">
        <v>241</v>
      </c>
      <c r="S689" s="176" t="s">
        <v>15</v>
      </c>
      <c r="T689" s="175" t="s">
        <v>241</v>
      </c>
      <c r="U689" s="177" t="s">
        <v>466</v>
      </c>
      <c r="V689" s="175" t="s">
        <v>241</v>
      </c>
      <c r="W689" s="176" t="s">
        <v>241</v>
      </c>
      <c r="X689" s="175" t="s">
        <v>241</v>
      </c>
      <c r="Y689" s="177" t="s">
        <v>467</v>
      </c>
      <c r="Z689" s="175" t="s">
        <v>241</v>
      </c>
      <c r="AA689" s="176" t="s">
        <v>241</v>
      </c>
      <c r="AB689" s="175" t="s">
        <v>241</v>
      </c>
      <c r="AC689" s="176" t="s">
        <v>241</v>
      </c>
      <c r="AD689" s="175" t="s">
        <v>241</v>
      </c>
      <c r="AE689" s="176" t="s">
        <v>241</v>
      </c>
      <c r="AF689" s="175" t="s">
        <v>241</v>
      </c>
      <c r="AG689" s="176" t="s">
        <v>241</v>
      </c>
      <c r="AH689" s="175" t="s">
        <v>241</v>
      </c>
      <c r="AI689" s="36" t="s">
        <v>241</v>
      </c>
      <c r="AJ689" s="100">
        <v>0</v>
      </c>
      <c r="AK689" s="180" t="s">
        <v>470</v>
      </c>
      <c r="AL689" s="100">
        <v>0</v>
      </c>
      <c r="AM689" s="101">
        <v>0</v>
      </c>
      <c r="AN689" s="100">
        <v>0</v>
      </c>
      <c r="AO689" s="101">
        <v>0</v>
      </c>
      <c r="AP689" s="100">
        <v>0</v>
      </c>
      <c r="AQ689" s="101">
        <v>0</v>
      </c>
      <c r="AR689" s="100">
        <v>0</v>
      </c>
      <c r="AS689" s="101">
        <v>0</v>
      </c>
      <c r="AT689" s="100">
        <v>0</v>
      </c>
      <c r="AU689" s="101">
        <v>0</v>
      </c>
      <c r="AV689" s="100">
        <v>0</v>
      </c>
      <c r="AW689" s="101">
        <v>0</v>
      </c>
      <c r="AX689" s="175" t="s">
        <v>241</v>
      </c>
      <c r="AY689" s="176" t="s">
        <v>241</v>
      </c>
      <c r="AZ689" s="100">
        <v>0</v>
      </c>
      <c r="BA689" s="101">
        <v>0</v>
      </c>
      <c r="BB689" s="100">
        <v>0</v>
      </c>
      <c r="BC689" s="101">
        <v>0</v>
      </c>
      <c r="BD689" s="184">
        <v>0</v>
      </c>
      <c r="BE689" s="101">
        <v>0</v>
      </c>
    </row>
    <row r="690" spans="1:57" ht="13.5" thickBot="1">
      <c r="A690" s="50"/>
      <c r="B690" s="296"/>
      <c r="C690" s="65" t="s">
        <v>148</v>
      </c>
      <c r="D690" s="196" t="s">
        <v>241</v>
      </c>
      <c r="E690" s="195" t="s">
        <v>241</v>
      </c>
      <c r="F690" s="196" t="s">
        <v>241</v>
      </c>
      <c r="G690" s="195" t="s">
        <v>241</v>
      </c>
      <c r="H690" s="196" t="s">
        <v>241</v>
      </c>
      <c r="I690" s="195" t="s">
        <v>849</v>
      </c>
      <c r="J690" s="196" t="s">
        <v>241</v>
      </c>
      <c r="K690" s="195" t="s">
        <v>241</v>
      </c>
      <c r="L690" s="196" t="s">
        <v>241</v>
      </c>
      <c r="M690" s="195" t="s">
        <v>241</v>
      </c>
      <c r="N690" s="196" t="s">
        <v>241</v>
      </c>
      <c r="O690" s="195" t="s">
        <v>241</v>
      </c>
      <c r="P690" s="196" t="s">
        <v>241</v>
      </c>
      <c r="Q690" s="195" t="s">
        <v>241</v>
      </c>
      <c r="R690" s="196" t="s">
        <v>241</v>
      </c>
      <c r="S690" s="195" t="s">
        <v>718</v>
      </c>
      <c r="T690" s="196" t="s">
        <v>241</v>
      </c>
      <c r="U690" s="195">
        <v>5.702</v>
      </c>
      <c r="V690" s="196" t="s">
        <v>241</v>
      </c>
      <c r="W690" s="195" t="s">
        <v>241</v>
      </c>
      <c r="X690" s="196" t="s">
        <v>241</v>
      </c>
      <c r="Y690" s="195">
        <v>1.901</v>
      </c>
      <c r="Z690" s="196" t="s">
        <v>241</v>
      </c>
      <c r="AA690" s="195" t="s">
        <v>241</v>
      </c>
      <c r="AB690" s="196" t="s">
        <v>241</v>
      </c>
      <c r="AC690" s="195" t="s">
        <v>241</v>
      </c>
      <c r="AD690" s="196" t="s">
        <v>241</v>
      </c>
      <c r="AE690" s="195" t="s">
        <v>241</v>
      </c>
      <c r="AF690" s="196" t="s">
        <v>241</v>
      </c>
      <c r="AG690" s="195" t="s">
        <v>241</v>
      </c>
      <c r="AH690" s="196" t="s">
        <v>241</v>
      </c>
      <c r="AI690" s="59" t="s">
        <v>241</v>
      </c>
      <c r="AJ690" s="199">
        <v>0</v>
      </c>
      <c r="AK690" s="200">
        <v>1.143</v>
      </c>
      <c r="AL690" s="199">
        <v>0</v>
      </c>
      <c r="AM690" s="200">
        <v>0</v>
      </c>
      <c r="AN690" s="199">
        <v>0</v>
      </c>
      <c r="AO690" s="200">
        <v>0</v>
      </c>
      <c r="AP690" s="199">
        <v>0</v>
      </c>
      <c r="AQ690" s="200">
        <v>0</v>
      </c>
      <c r="AR690" s="199">
        <v>0</v>
      </c>
      <c r="AS690" s="200">
        <v>0</v>
      </c>
      <c r="AT690" s="199">
        <v>0</v>
      </c>
      <c r="AU690" s="200">
        <v>0</v>
      </c>
      <c r="AV690" s="199">
        <v>0</v>
      </c>
      <c r="AW690" s="200">
        <v>0</v>
      </c>
      <c r="AX690" s="196" t="s">
        <v>241</v>
      </c>
      <c r="AY690" s="195" t="s">
        <v>241</v>
      </c>
      <c r="AZ690" s="199">
        <v>0</v>
      </c>
      <c r="BA690" s="200">
        <v>0</v>
      </c>
      <c r="BB690" s="199">
        <v>0</v>
      </c>
      <c r="BC690" s="200">
        <v>0</v>
      </c>
      <c r="BD690" s="208">
        <v>0</v>
      </c>
      <c r="BE690" s="200">
        <v>0</v>
      </c>
    </row>
    <row r="691" spans="1:57" ht="13.5" thickBot="1">
      <c r="A691" s="51"/>
      <c r="B691" s="162" t="s">
        <v>201</v>
      </c>
      <c r="C691" s="153"/>
      <c r="D691" s="164">
        <f>D637+D639+D641+D643+D645+D647+D649+D651+D653+D655+D657+18+25+D661+D663+D665+D667+D669+D671+D673+D675+D677+D679+D681+D683+D685+D687+D688</f>
        <v>261.983</v>
      </c>
      <c r="E691" s="165">
        <f>E637+E639+E641+E643+E645+E647+E649+E651+E653+E655+E657+E659+E661+E663+E665+E667+E669+E671+E673+E675+E677+E679+E681+E683+E685+E687+E688</f>
        <v>703.6519999999999</v>
      </c>
      <c r="F691" s="164">
        <f aca="true" t="shared" si="22" ref="F691:T691">F637+F639+F641+F643+F645+F647+F649+F651+F653+F655+F657+F659+F661+F663+F665+F667+F669+F671+F673+F675+F677+F679+F681+F683+F685+F687+F688</f>
        <v>440.072</v>
      </c>
      <c r="G691" s="165">
        <f t="shared" si="22"/>
        <v>619.4739999999999</v>
      </c>
      <c r="H691" s="164">
        <f t="shared" si="22"/>
        <v>63.05</v>
      </c>
      <c r="I691" s="165">
        <v>46.026</v>
      </c>
      <c r="J691" s="164">
        <f t="shared" si="22"/>
        <v>268.053</v>
      </c>
      <c r="K691" s="165">
        <f t="shared" si="22"/>
        <v>321.86299999999994</v>
      </c>
      <c r="L691" s="164">
        <f t="shared" si="22"/>
        <v>161.846</v>
      </c>
      <c r="M691" s="165">
        <f t="shared" si="22"/>
        <v>204.65399999999997</v>
      </c>
      <c r="N691" s="164">
        <f t="shared" si="22"/>
        <v>139.814</v>
      </c>
      <c r="O691" s="165">
        <f t="shared" si="22"/>
        <v>629.3530000000002</v>
      </c>
      <c r="P691" s="164">
        <f t="shared" si="22"/>
        <v>230.40400000000002</v>
      </c>
      <c r="Q691" s="165">
        <v>278.717</v>
      </c>
      <c r="R691" s="164">
        <f t="shared" si="22"/>
        <v>43.6</v>
      </c>
      <c r="S691" s="165">
        <f t="shared" si="22"/>
        <v>115.06400000000001</v>
      </c>
      <c r="T691" s="164">
        <f t="shared" si="22"/>
        <v>160.393</v>
      </c>
      <c r="U691" s="165">
        <f>U637+U639+U641+U643+U645+U647+U649+U651+U653+U655+U657+U659+U661+U663+U665+U667+U669+U671+U673+U675+U677+U679+U681+U683+U685+U687+U688+U690</f>
        <v>352.91600000000005</v>
      </c>
      <c r="V691" s="164">
        <f>V637+V639+V641+V643+V645+V647+V649+V651+V653+V655+V657+V659+V661+V663+V665+V667+V669+V671+V673+V675+V677+V679+V681+V683+V685+V687+V688</f>
        <v>10.152000000000001</v>
      </c>
      <c r="W691" s="165">
        <f>W637+W639+W641+W643+W645+W647+W649+W651+W653+W655+W657+W659+W661+W663+W665+W667+W669+W671+W673+W675+W677+W679+W681+W683+W685+W687+W688</f>
        <v>78.23100000000001</v>
      </c>
      <c r="X691" s="164">
        <f>X637+X639+X641+X643+X645+X647+X649+X651+X653+X655+X657+4.5+15+X661+X663+X665+X667+X669+X671+X673+X675+X677+X679+X681+X683+X685+X687+X688</f>
        <v>398.985</v>
      </c>
      <c r="Y691" s="165">
        <f>Y637+Y639+Y641+Y643+Y645+Y647+Y649+Y651+Y653+Y655+Y657+Y659+Y661+Y663+Y665+Y667+Y669+Y671+Y673+Y675+Y677+Y679+Y681+Y683+Y685+Y687+Y688+Y690</f>
        <v>456.559</v>
      </c>
      <c r="Z691" s="164">
        <f aca="true" t="shared" si="23" ref="Z691:AJ691">Z637+Z639+Z641+Z643+Z645+Z647+Z649+Z651+Z653+Z655+Z657+Z659+Z661+Z663+Z665+Z667+Z669+Z671+Z673+Z675+Z677+Z679+Z681+Z683+Z685+Z687+Z688</f>
        <v>20.78</v>
      </c>
      <c r="AA691" s="165">
        <f t="shared" si="23"/>
        <v>80.81599999999999</v>
      </c>
      <c r="AB691" s="164">
        <f t="shared" si="23"/>
        <v>16.53</v>
      </c>
      <c r="AC691" s="165">
        <f t="shared" si="23"/>
        <v>33.202999999999996</v>
      </c>
      <c r="AD691" s="164">
        <f t="shared" si="23"/>
        <v>13.82</v>
      </c>
      <c r="AE691" s="165">
        <f t="shared" si="23"/>
        <v>53.2</v>
      </c>
      <c r="AF691" s="164">
        <f t="shared" si="23"/>
        <v>79.74</v>
      </c>
      <c r="AG691" s="165">
        <f t="shared" si="23"/>
        <v>160.334</v>
      </c>
      <c r="AH691" s="209">
        <f t="shared" si="23"/>
        <v>26.990000000000002</v>
      </c>
      <c r="AI691" s="166">
        <f t="shared" si="23"/>
        <v>138.739</v>
      </c>
      <c r="AJ691" s="164">
        <f t="shared" si="23"/>
        <v>57.638000000000005</v>
      </c>
      <c r="AK691" s="165">
        <f>AK637+AK639+AK641+AK643+AK645+AK647+AK649+AK651+AK653+AK655+AK657+AK659+AK661+AK663+AK665+AK667+AK669+AK671+AK673+AK675+AK677+AK679+AK681+AK683+AK685+AK687+AK688+AK690</f>
        <v>156.429</v>
      </c>
      <c r="AL691" s="164">
        <f aca="true" t="shared" si="24" ref="AL691:BB691">AL637+AL639+AL641+AL643+AL645+AL647+AL649+AL651+AL653+AL655+AL657+AL659+AL661+AL663+AL665+AL667+AL669+AL671+AL673+AL675+AL677+AL679+AL681+AL683+AL685+AL687+AL688</f>
        <v>19.993000000000002</v>
      </c>
      <c r="AM691" s="165">
        <f t="shared" si="24"/>
        <v>43.123</v>
      </c>
      <c r="AN691" s="164">
        <f t="shared" si="24"/>
        <v>9.498999999999999</v>
      </c>
      <c r="AO691" s="165">
        <f t="shared" si="24"/>
        <v>104.00299999999999</v>
      </c>
      <c r="AP691" s="164">
        <f t="shared" si="24"/>
        <v>47.19</v>
      </c>
      <c r="AQ691" s="165">
        <f t="shared" si="24"/>
        <v>232.98999999999998</v>
      </c>
      <c r="AR691" s="164">
        <f t="shared" si="24"/>
        <v>80.84100000000001</v>
      </c>
      <c r="AS691" s="165">
        <f t="shared" si="24"/>
        <v>69.127</v>
      </c>
      <c r="AT691" s="164">
        <f t="shared" si="24"/>
        <v>15.5</v>
      </c>
      <c r="AU691" s="165">
        <f t="shared" si="24"/>
        <v>55.371</v>
      </c>
      <c r="AV691" s="164">
        <f t="shared" si="24"/>
        <v>309.56800000000004</v>
      </c>
      <c r="AW691" s="165">
        <f t="shared" si="24"/>
        <v>365.85299999999995</v>
      </c>
      <c r="AX691" s="164">
        <f t="shared" si="24"/>
        <v>10.139</v>
      </c>
      <c r="AY691" s="165">
        <f t="shared" si="24"/>
        <v>98.571</v>
      </c>
      <c r="AZ691" s="164">
        <f t="shared" si="24"/>
        <v>78.123</v>
      </c>
      <c r="BA691" s="165">
        <f t="shared" si="24"/>
        <v>152.58200000000002</v>
      </c>
      <c r="BB691" s="164">
        <f t="shared" si="24"/>
        <v>215.72799999999998</v>
      </c>
      <c r="BC691" s="165">
        <f>BC637+BC639+BC641+BC643+BC645+BC647+BC649+BC651+BC653+BC655+BC657+BC659+BC661+BC663+BC665+BC667+BC669+BC671+BC673+BC675+BC677+BC679+BC681+BC683+BC685+BC687+BC688</f>
        <v>165.624</v>
      </c>
      <c r="BD691" s="210">
        <f>BD637+BD639+BD641+BD643+BD645+BD647+BD649+BD651+BD653+BD655+BD657+BD659+BD661+BD663+BD665+BD667+BD669+BD671+BD673+BD675+BD677+BD679+BD681+BD683+BD685+BD687+BD688</f>
        <v>26.111</v>
      </c>
      <c r="BE691" s="165">
        <f>BE637+BE639+BE641+BE643+BE645+BE647+BE649+BE651+BE653+BE655+BE657+BE659+BE661+BE663+BE665+BE667+BE669+BE671+BE673+BE675+BE677+BE679+BE681+BE683+BE685+BE687+BE688</f>
        <v>46.175000000000004</v>
      </c>
    </row>
    <row r="692" spans="1:57" ht="12.75">
      <c r="A692" s="55"/>
      <c r="B692" s="227"/>
      <c r="C692" s="228"/>
      <c r="D692" s="234"/>
      <c r="E692" s="235"/>
      <c r="F692" s="234"/>
      <c r="G692" s="235"/>
      <c r="H692" s="234"/>
      <c r="I692" s="235"/>
      <c r="J692" s="234"/>
      <c r="K692" s="235"/>
      <c r="L692" s="234"/>
      <c r="M692" s="235"/>
      <c r="N692" s="234"/>
      <c r="O692" s="235"/>
      <c r="P692" s="234"/>
      <c r="Q692" s="235"/>
      <c r="R692" s="234"/>
      <c r="S692" s="235"/>
      <c r="T692" s="234"/>
      <c r="U692" s="235"/>
      <c r="V692" s="234"/>
      <c r="W692" s="235"/>
      <c r="X692" s="234"/>
      <c r="Y692" s="235"/>
      <c r="Z692" s="234"/>
      <c r="AA692" s="235"/>
      <c r="AB692" s="234"/>
      <c r="AC692" s="235"/>
      <c r="AD692" s="234"/>
      <c r="AE692" s="235"/>
      <c r="AF692" s="234"/>
      <c r="AG692" s="235"/>
      <c r="AH692" s="234"/>
      <c r="AI692" s="235"/>
      <c r="AJ692" s="234"/>
      <c r="AK692" s="235"/>
      <c r="AL692" s="234"/>
      <c r="AM692" s="235"/>
      <c r="AN692" s="234"/>
      <c r="AO692" s="235"/>
      <c r="AP692" s="234"/>
      <c r="AQ692" s="235"/>
      <c r="AR692" s="234"/>
      <c r="AS692" s="235"/>
      <c r="AT692" s="234"/>
      <c r="AU692" s="235"/>
      <c r="AV692" s="234"/>
      <c r="AW692" s="235"/>
      <c r="AX692" s="234"/>
      <c r="AY692" s="235"/>
      <c r="AZ692" s="234"/>
      <c r="BA692" s="235"/>
      <c r="BB692" s="234"/>
      <c r="BC692" s="235"/>
      <c r="BD692" s="234"/>
      <c r="BE692" s="235"/>
    </row>
    <row r="693" spans="1:35" ht="12.75">
      <c r="A693" s="8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</row>
    <row r="694" spans="1:35" ht="12.75">
      <c r="A694" s="8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</row>
    <row r="695" spans="1:35" ht="12.75">
      <c r="A695" s="290" t="s">
        <v>1012</v>
      </c>
      <c r="B695" s="290"/>
      <c r="C695" s="290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</row>
    <row r="696" spans="1:35" ht="12.75">
      <c r="A696" s="291" t="s">
        <v>1020</v>
      </c>
      <c r="B696" s="291"/>
      <c r="C696" s="291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</row>
    <row r="697" spans="1:3" ht="12.75">
      <c r="A697" s="277" t="s">
        <v>1020</v>
      </c>
      <c r="B697" s="277"/>
      <c r="C697" s="277"/>
    </row>
    <row r="698" spans="1:39" ht="15.75">
      <c r="A698" s="326" t="s">
        <v>1009</v>
      </c>
      <c r="B698" s="326"/>
      <c r="C698" s="326"/>
      <c r="D698" s="326"/>
      <c r="E698" s="326"/>
      <c r="F698" s="326"/>
      <c r="G698" s="326"/>
      <c r="H698" s="326"/>
      <c r="I698" s="326"/>
      <c r="J698" s="326"/>
      <c r="K698" s="326"/>
      <c r="L698" s="326"/>
      <c r="M698" s="326"/>
      <c r="N698" s="326"/>
      <c r="O698" s="326"/>
      <c r="P698" s="326"/>
      <c r="Q698" s="62"/>
      <c r="R698" s="6"/>
      <c r="S698" s="6"/>
      <c r="T698" s="6"/>
      <c r="U698" s="6"/>
      <c r="V698" s="6"/>
      <c r="W698" s="6"/>
      <c r="X698" s="56"/>
      <c r="Y698" s="56"/>
      <c r="Z698" s="6"/>
      <c r="AA698" s="6"/>
      <c r="AB698" s="56"/>
      <c r="AC698" s="56"/>
      <c r="AD698" s="56"/>
      <c r="AE698" s="56"/>
      <c r="AF698" s="56"/>
      <c r="AG698" s="56"/>
      <c r="AH698" s="6"/>
      <c r="AI698" s="6"/>
      <c r="AJ698" s="20"/>
      <c r="AK698" s="20"/>
      <c r="AL698" s="20"/>
      <c r="AM698" s="20"/>
    </row>
    <row r="699" spans="1:35" ht="16.5" thickBot="1">
      <c r="A699" s="279" t="s">
        <v>1019</v>
      </c>
      <c r="B699" s="279"/>
      <c r="C699" s="279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6"/>
      <c r="AI699" s="16"/>
    </row>
    <row r="700" spans="1:39" ht="13.5" thickBot="1">
      <c r="A700" s="280" t="s">
        <v>0</v>
      </c>
      <c r="B700" s="281" t="s">
        <v>2</v>
      </c>
      <c r="C700" s="282" t="s">
        <v>3</v>
      </c>
      <c r="D700" s="285" t="s">
        <v>103</v>
      </c>
      <c r="E700" s="289"/>
      <c r="F700" s="285" t="s">
        <v>104</v>
      </c>
      <c r="G700" s="286"/>
      <c r="H700" s="285" t="s">
        <v>106</v>
      </c>
      <c r="I700" s="286"/>
      <c r="J700" s="285" t="s">
        <v>108</v>
      </c>
      <c r="K700" s="286"/>
      <c r="L700" s="285" t="s">
        <v>110</v>
      </c>
      <c r="M700" s="286"/>
      <c r="N700" s="285" t="s">
        <v>113</v>
      </c>
      <c r="O700" s="286"/>
      <c r="P700" s="285" t="s">
        <v>115</v>
      </c>
      <c r="Q700" s="286"/>
      <c r="R700" s="285" t="s">
        <v>116</v>
      </c>
      <c r="S700" s="286"/>
      <c r="T700" s="285" t="s">
        <v>118</v>
      </c>
      <c r="U700" s="286"/>
      <c r="V700" s="285" t="s">
        <v>120</v>
      </c>
      <c r="W700" s="286"/>
      <c r="X700" s="287" t="s">
        <v>121</v>
      </c>
      <c r="Y700" s="288"/>
      <c r="Z700" s="287" t="s">
        <v>122</v>
      </c>
      <c r="AA700" s="288"/>
      <c r="AB700" s="285" t="s">
        <v>127</v>
      </c>
      <c r="AC700" s="286"/>
      <c r="AD700" s="285" t="s">
        <v>128</v>
      </c>
      <c r="AE700" s="286"/>
      <c r="AF700" s="285" t="s">
        <v>129</v>
      </c>
      <c r="AG700" s="286"/>
      <c r="AH700" s="285" t="s">
        <v>130</v>
      </c>
      <c r="AI700" s="286"/>
      <c r="AJ700" s="275" t="s">
        <v>143</v>
      </c>
      <c r="AK700" s="276"/>
      <c r="AL700" s="275" t="s">
        <v>144</v>
      </c>
      <c r="AM700" s="276"/>
    </row>
    <row r="701" spans="1:39" ht="12.75">
      <c r="A701" s="280"/>
      <c r="B701" s="281"/>
      <c r="C701" s="282"/>
      <c r="D701" s="211" t="s">
        <v>431</v>
      </c>
      <c r="E701" s="128" t="s">
        <v>843</v>
      </c>
      <c r="F701" s="221" t="s">
        <v>431</v>
      </c>
      <c r="G701" s="128" t="s">
        <v>843</v>
      </c>
      <c r="H701" s="221" t="s">
        <v>431</v>
      </c>
      <c r="I701" s="128" t="s">
        <v>843</v>
      </c>
      <c r="J701" s="221" t="s">
        <v>431</v>
      </c>
      <c r="K701" s="128" t="s">
        <v>843</v>
      </c>
      <c r="L701" s="221" t="s">
        <v>431</v>
      </c>
      <c r="M701" s="128" t="s">
        <v>843</v>
      </c>
      <c r="N701" s="221" t="s">
        <v>431</v>
      </c>
      <c r="O701" s="128" t="s">
        <v>843</v>
      </c>
      <c r="P701" s="221" t="s">
        <v>431</v>
      </c>
      <c r="Q701" s="128" t="s">
        <v>843</v>
      </c>
      <c r="R701" s="221" t="s">
        <v>431</v>
      </c>
      <c r="S701" s="128" t="s">
        <v>843</v>
      </c>
      <c r="T701" s="221" t="s">
        <v>431</v>
      </c>
      <c r="U701" s="128" t="s">
        <v>843</v>
      </c>
      <c r="V701" s="221" t="s">
        <v>431</v>
      </c>
      <c r="W701" s="128" t="s">
        <v>843</v>
      </c>
      <c r="X701" s="221" t="s">
        <v>431</v>
      </c>
      <c r="Y701" s="128" t="s">
        <v>843</v>
      </c>
      <c r="Z701" s="221" t="s">
        <v>431</v>
      </c>
      <c r="AA701" s="128" t="s">
        <v>843</v>
      </c>
      <c r="AB701" s="221" t="s">
        <v>431</v>
      </c>
      <c r="AC701" s="128" t="s">
        <v>843</v>
      </c>
      <c r="AD701" s="221" t="s">
        <v>431</v>
      </c>
      <c r="AE701" s="128" t="s">
        <v>843</v>
      </c>
      <c r="AF701" s="221" t="s">
        <v>431</v>
      </c>
      <c r="AG701" s="128" t="s">
        <v>843</v>
      </c>
      <c r="AH701" s="221" t="s">
        <v>431</v>
      </c>
      <c r="AI701" s="128" t="s">
        <v>843</v>
      </c>
      <c r="AJ701" s="221" t="s">
        <v>431</v>
      </c>
      <c r="AK701" s="128" t="s">
        <v>843</v>
      </c>
      <c r="AL701" s="221" t="s">
        <v>431</v>
      </c>
      <c r="AM701" s="128" t="s">
        <v>843</v>
      </c>
    </row>
    <row r="702" spans="1:39" ht="12.75">
      <c r="A702" s="14" t="s">
        <v>27</v>
      </c>
      <c r="B702" s="9" t="s">
        <v>26</v>
      </c>
      <c r="C702" s="10"/>
      <c r="D702" s="212"/>
      <c r="E702" s="218"/>
      <c r="F702" s="212"/>
      <c r="G702" s="213"/>
      <c r="H702" s="212"/>
      <c r="I702" s="213"/>
      <c r="J702" s="212"/>
      <c r="K702" s="213"/>
      <c r="L702" s="212"/>
      <c r="M702" s="213"/>
      <c r="N702" s="212"/>
      <c r="O702" s="213"/>
      <c r="P702" s="212"/>
      <c r="Q702" s="213"/>
      <c r="R702" s="212"/>
      <c r="S702" s="213"/>
      <c r="T702" s="212"/>
      <c r="U702" s="213"/>
      <c r="V702" s="212"/>
      <c r="W702" s="213"/>
      <c r="X702" s="212"/>
      <c r="Y702" s="213"/>
      <c r="Z702" s="212"/>
      <c r="AA702" s="213"/>
      <c r="AB702" s="212"/>
      <c r="AC702" s="213"/>
      <c r="AD702" s="212"/>
      <c r="AE702" s="213"/>
      <c r="AF702" s="212"/>
      <c r="AG702" s="213"/>
      <c r="AH702" s="212"/>
      <c r="AI702" s="213"/>
      <c r="AJ702" s="93"/>
      <c r="AK702" s="96"/>
      <c r="AL702" s="141"/>
      <c r="AM702" s="96"/>
    </row>
    <row r="703" spans="1:39" ht="12.75">
      <c r="A703" s="11" t="s">
        <v>6</v>
      </c>
      <c r="B703" s="46" t="s">
        <v>28</v>
      </c>
      <c r="C703" s="63" t="s">
        <v>29</v>
      </c>
      <c r="D703" s="212">
        <v>1951</v>
      </c>
      <c r="E703" s="218"/>
      <c r="F703" s="212">
        <v>1936.1951</v>
      </c>
      <c r="G703" s="213"/>
      <c r="H703" s="212">
        <v>1951</v>
      </c>
      <c r="I703" s="213"/>
      <c r="J703" s="212">
        <v>1951</v>
      </c>
      <c r="K703" s="213"/>
      <c r="L703" s="212">
        <v>1930</v>
      </c>
      <c r="M703" s="213"/>
      <c r="N703" s="212">
        <v>1936</v>
      </c>
      <c r="O703" s="213"/>
      <c r="P703" s="212">
        <v>1961</v>
      </c>
      <c r="Q703" s="213"/>
      <c r="R703" s="212">
        <v>1962</v>
      </c>
      <c r="S703" s="213"/>
      <c r="T703" s="212">
        <v>1960</v>
      </c>
      <c r="U703" s="213"/>
      <c r="V703" s="212">
        <v>1967</v>
      </c>
      <c r="W703" s="213"/>
      <c r="X703" s="212">
        <v>1976</v>
      </c>
      <c r="Y703" s="213"/>
      <c r="Z703" s="212">
        <v>1996</v>
      </c>
      <c r="AA703" s="213"/>
      <c r="AB703" s="212">
        <v>1994</v>
      </c>
      <c r="AC703" s="213"/>
      <c r="AD703" s="212">
        <v>1970</v>
      </c>
      <c r="AE703" s="213"/>
      <c r="AF703" s="212">
        <v>2008</v>
      </c>
      <c r="AG703" s="213"/>
      <c r="AH703" s="212">
        <v>1972</v>
      </c>
      <c r="AI703" s="213"/>
      <c r="AJ703" s="93">
        <v>1976</v>
      </c>
      <c r="AK703" s="96"/>
      <c r="AL703" s="141">
        <v>1973</v>
      </c>
      <c r="AM703" s="96"/>
    </row>
    <row r="704" spans="1:39" ht="12.75">
      <c r="A704" s="11" t="s">
        <v>7</v>
      </c>
      <c r="B704" s="46" t="s">
        <v>30</v>
      </c>
      <c r="C704" s="63" t="s">
        <v>5</v>
      </c>
      <c r="D704" s="212">
        <v>1567.5</v>
      </c>
      <c r="E704" s="218"/>
      <c r="F704" s="212">
        <v>5336.2</v>
      </c>
      <c r="G704" s="213"/>
      <c r="H704" s="212">
        <v>2285.7</v>
      </c>
      <c r="I704" s="213"/>
      <c r="J704" s="212">
        <v>2044.7</v>
      </c>
      <c r="K704" s="213"/>
      <c r="L704" s="212">
        <v>3024.8</v>
      </c>
      <c r="M704" s="213"/>
      <c r="N704" s="212">
        <v>5558.04</v>
      </c>
      <c r="O704" s="213"/>
      <c r="P704" s="212">
        <v>1612</v>
      </c>
      <c r="Q704" s="213"/>
      <c r="R704" s="212">
        <v>3530.55</v>
      </c>
      <c r="S704" s="213"/>
      <c r="T704" s="212">
        <v>2434.9</v>
      </c>
      <c r="U704" s="213"/>
      <c r="V704" s="212">
        <v>1890.83</v>
      </c>
      <c r="W704" s="213"/>
      <c r="X704" s="212">
        <v>5877</v>
      </c>
      <c r="Y704" s="213"/>
      <c r="Z704" s="212">
        <v>10522.5</v>
      </c>
      <c r="AA704" s="213"/>
      <c r="AB704" s="212">
        <v>9025</v>
      </c>
      <c r="AC704" s="213"/>
      <c r="AD704" s="212">
        <v>4137.41</v>
      </c>
      <c r="AE704" s="213"/>
      <c r="AF704" s="212">
        <v>12374.1</v>
      </c>
      <c r="AG704" s="213"/>
      <c r="AH704" s="212">
        <v>6859.3</v>
      </c>
      <c r="AI704" s="213"/>
      <c r="AJ704" s="93">
        <v>6824.2</v>
      </c>
      <c r="AK704" s="96"/>
      <c r="AL704" s="141">
        <v>6699.7</v>
      </c>
      <c r="AM704" s="96"/>
    </row>
    <row r="705" spans="1:39" ht="12.75">
      <c r="A705" s="11" t="s">
        <v>8</v>
      </c>
      <c r="B705" s="47" t="s">
        <v>31</v>
      </c>
      <c r="C705" s="63"/>
      <c r="D705" s="214"/>
      <c r="E705" s="219"/>
      <c r="F705" s="214"/>
      <c r="G705" s="215"/>
      <c r="H705" s="214"/>
      <c r="I705" s="215"/>
      <c r="J705" s="214"/>
      <c r="K705" s="215"/>
      <c r="L705" s="214"/>
      <c r="M705" s="215"/>
      <c r="N705" s="214"/>
      <c r="O705" s="215"/>
      <c r="P705" s="214"/>
      <c r="Q705" s="215"/>
      <c r="R705" s="214"/>
      <c r="S705" s="215"/>
      <c r="T705" s="214"/>
      <c r="U705" s="215"/>
      <c r="V705" s="214"/>
      <c r="W705" s="215"/>
      <c r="X705" s="214"/>
      <c r="Y705" s="215"/>
      <c r="Z705" s="214"/>
      <c r="AA705" s="215"/>
      <c r="AB705" s="214"/>
      <c r="AC705" s="215"/>
      <c r="AD705" s="214"/>
      <c r="AE705" s="215"/>
      <c r="AF705" s="214"/>
      <c r="AG705" s="215"/>
      <c r="AH705" s="216"/>
      <c r="AI705" s="217"/>
      <c r="AJ705" s="94"/>
      <c r="AK705" s="97"/>
      <c r="AL705" s="182"/>
      <c r="AM705" s="97"/>
    </row>
    <row r="706" spans="1:39" ht="12.75">
      <c r="A706" s="11"/>
      <c r="B706" s="47" t="s">
        <v>216</v>
      </c>
      <c r="C706" s="63"/>
      <c r="D706" s="214"/>
      <c r="E706" s="219"/>
      <c r="F706" s="214"/>
      <c r="G706" s="215"/>
      <c r="H706" s="214"/>
      <c r="I706" s="215"/>
      <c r="J706" s="214"/>
      <c r="K706" s="215"/>
      <c r="L706" s="214"/>
      <c r="M706" s="215"/>
      <c r="N706" s="214"/>
      <c r="O706" s="215"/>
      <c r="P706" s="214"/>
      <c r="Q706" s="215"/>
      <c r="R706" s="214"/>
      <c r="S706" s="215"/>
      <c r="T706" s="214"/>
      <c r="U706" s="215"/>
      <c r="V706" s="214"/>
      <c r="W706" s="215"/>
      <c r="X706" s="214"/>
      <c r="Y706" s="215"/>
      <c r="Z706" s="214"/>
      <c r="AA706" s="215"/>
      <c r="AB706" s="214"/>
      <c r="AC706" s="215"/>
      <c r="AD706" s="214"/>
      <c r="AE706" s="215"/>
      <c r="AF706" s="214"/>
      <c r="AG706" s="215"/>
      <c r="AH706" s="216"/>
      <c r="AI706" s="217"/>
      <c r="AJ706" s="94"/>
      <c r="AK706" s="97"/>
      <c r="AL706" s="182"/>
      <c r="AM706" s="97"/>
    </row>
    <row r="707" spans="1:39" ht="12.75">
      <c r="A707" s="11" t="s">
        <v>10</v>
      </c>
      <c r="B707" s="46" t="s">
        <v>217</v>
      </c>
      <c r="C707" s="63" t="s">
        <v>4</v>
      </c>
      <c r="D707" s="216">
        <v>-394.271</v>
      </c>
      <c r="E707" s="220"/>
      <c r="F707" s="216">
        <v>-384.454</v>
      </c>
      <c r="G707" s="217"/>
      <c r="H707" s="216">
        <v>-87.317</v>
      </c>
      <c r="I707" s="217"/>
      <c r="J707" s="216">
        <v>-257.416</v>
      </c>
      <c r="K707" s="217"/>
      <c r="L707" s="216">
        <v>-156.324</v>
      </c>
      <c r="M707" s="217"/>
      <c r="N707" s="216">
        <v>-272.75</v>
      </c>
      <c r="O707" s="217"/>
      <c r="P707" s="216">
        <v>26.366</v>
      </c>
      <c r="Q707" s="217"/>
      <c r="R707" s="216">
        <v>-541.877</v>
      </c>
      <c r="S707" s="217"/>
      <c r="T707" s="216">
        <v>-104.629</v>
      </c>
      <c r="U707" s="217"/>
      <c r="V707" s="214">
        <v>-404.275</v>
      </c>
      <c r="W707" s="215"/>
      <c r="X707" s="216">
        <v>418.486</v>
      </c>
      <c r="Y707" s="217"/>
      <c r="Z707" s="216">
        <v>647.817</v>
      </c>
      <c r="AA707" s="217"/>
      <c r="AB707" s="216">
        <v>-186.935</v>
      </c>
      <c r="AC707" s="217"/>
      <c r="AD707" s="216">
        <v>-26.13</v>
      </c>
      <c r="AE707" s="217"/>
      <c r="AF707" s="216">
        <v>1784.285</v>
      </c>
      <c r="AG707" s="217"/>
      <c r="AH707" s="216">
        <v>337.171</v>
      </c>
      <c r="AI707" s="217"/>
      <c r="AJ707" s="122">
        <v>289.717</v>
      </c>
      <c r="AK707" s="123"/>
      <c r="AL707" s="142">
        <v>381.717</v>
      </c>
      <c r="AM707" s="123"/>
    </row>
    <row r="708" spans="1:39" ht="25.5">
      <c r="A708" s="11" t="s">
        <v>11</v>
      </c>
      <c r="B708" s="46" t="s">
        <v>425</v>
      </c>
      <c r="C708" s="63" t="s">
        <v>4</v>
      </c>
      <c r="D708" s="216">
        <v>77.365</v>
      </c>
      <c r="E708" s="220"/>
      <c r="F708" s="216">
        <v>263.489</v>
      </c>
      <c r="G708" s="217"/>
      <c r="H708" s="216">
        <v>92.302</v>
      </c>
      <c r="I708" s="217"/>
      <c r="J708" s="216">
        <v>99.97</v>
      </c>
      <c r="K708" s="217"/>
      <c r="L708" s="216">
        <v>113.746</v>
      </c>
      <c r="M708" s="217"/>
      <c r="N708" s="216">
        <v>241.565</v>
      </c>
      <c r="O708" s="217"/>
      <c r="P708" s="216">
        <v>79.557</v>
      </c>
      <c r="Q708" s="217"/>
      <c r="R708" s="216">
        <v>136.522</v>
      </c>
      <c r="S708" s="217"/>
      <c r="T708" s="216">
        <v>125.088</v>
      </c>
      <c r="U708" s="217"/>
      <c r="V708" s="214">
        <v>93.333</v>
      </c>
      <c r="W708" s="215"/>
      <c r="X708" s="216">
        <v>290.103</v>
      </c>
      <c r="Y708" s="217"/>
      <c r="Z708" s="216">
        <v>464.135</v>
      </c>
      <c r="AA708" s="217"/>
      <c r="AB708" s="216">
        <v>445.588</v>
      </c>
      <c r="AC708" s="217"/>
      <c r="AD708" s="216">
        <v>204.257</v>
      </c>
      <c r="AE708" s="217"/>
      <c r="AF708" s="216">
        <v>592.067</v>
      </c>
      <c r="AG708" s="217"/>
      <c r="AH708" s="216">
        <v>306.452</v>
      </c>
      <c r="AI708" s="217"/>
      <c r="AJ708" s="122">
        <v>290.439</v>
      </c>
      <c r="AK708" s="123"/>
      <c r="AL708" s="142">
        <v>301.761</v>
      </c>
      <c r="AM708" s="123"/>
    </row>
    <row r="709" spans="1:39" ht="12.75">
      <c r="A709" s="48" t="s">
        <v>12</v>
      </c>
      <c r="B709" s="49" t="s">
        <v>32</v>
      </c>
      <c r="C709" s="22" t="s">
        <v>4</v>
      </c>
      <c r="D709" s="175">
        <f>SUM(D707:D708)</f>
        <v>-316.906</v>
      </c>
      <c r="E709" s="36"/>
      <c r="F709" s="175">
        <f>SUM(F707:F708)</f>
        <v>-120.96500000000003</v>
      </c>
      <c r="G709" s="176"/>
      <c r="H709" s="175">
        <f>SUM(H707:H708)</f>
        <v>4.985000000000014</v>
      </c>
      <c r="I709" s="176"/>
      <c r="J709" s="175">
        <f>SUM(J707:J708)</f>
        <v>-157.446</v>
      </c>
      <c r="K709" s="176"/>
      <c r="L709" s="175">
        <f>SUM(L707:L708)</f>
        <v>-42.57800000000002</v>
      </c>
      <c r="M709" s="176"/>
      <c r="N709" s="175">
        <f>SUM(N707:N708)</f>
        <v>-31.185000000000002</v>
      </c>
      <c r="O709" s="176"/>
      <c r="P709" s="175">
        <f>SUM(P707:P708)</f>
        <v>105.923</v>
      </c>
      <c r="Q709" s="176"/>
      <c r="R709" s="175">
        <f>SUM(R707:R708)</f>
        <v>-405.35499999999996</v>
      </c>
      <c r="S709" s="176"/>
      <c r="T709" s="175">
        <f>SUM(T707:T708)</f>
        <v>20.45899999999999</v>
      </c>
      <c r="U709" s="176"/>
      <c r="V709" s="175">
        <f>SUM(V707:V708)</f>
        <v>-310.942</v>
      </c>
      <c r="W709" s="176"/>
      <c r="X709" s="175">
        <f>SUM(X707:X708)</f>
        <v>708.5889999999999</v>
      </c>
      <c r="Y709" s="176"/>
      <c r="Z709" s="175">
        <f>SUM(Z707:Z708)</f>
        <v>1111.952</v>
      </c>
      <c r="AA709" s="176"/>
      <c r="AB709" s="175">
        <f>SUM(AB707:AB708)</f>
        <v>258.653</v>
      </c>
      <c r="AC709" s="176"/>
      <c r="AD709" s="175">
        <f>SUM(AD707:AD708)</f>
        <v>178.127</v>
      </c>
      <c r="AE709" s="176"/>
      <c r="AF709" s="175">
        <f>SUM(AF707:AF708)</f>
        <v>2376.352</v>
      </c>
      <c r="AG709" s="176"/>
      <c r="AH709" s="175">
        <f>SUM(AH707:AH708)</f>
        <v>643.623</v>
      </c>
      <c r="AI709" s="176"/>
      <c r="AJ709" s="102">
        <f>SUM(AJ707:AJ708)</f>
        <v>580.156</v>
      </c>
      <c r="AK709" s="103"/>
      <c r="AL709" s="222">
        <f>SUM(AL707:AL708)</f>
        <v>683.4780000000001</v>
      </c>
      <c r="AM709" s="103"/>
    </row>
    <row r="710" spans="1:39" ht="12.75">
      <c r="A710" s="48"/>
      <c r="B710" s="49" t="s">
        <v>432</v>
      </c>
      <c r="C710" s="22"/>
      <c r="D710" s="175" t="s">
        <v>434</v>
      </c>
      <c r="E710" s="36"/>
      <c r="F710" s="175" t="s">
        <v>435</v>
      </c>
      <c r="G710" s="176"/>
      <c r="H710" s="175" t="s">
        <v>436</v>
      </c>
      <c r="I710" s="176"/>
      <c r="J710" s="175" t="s">
        <v>437</v>
      </c>
      <c r="K710" s="176"/>
      <c r="L710" s="175" t="s">
        <v>438</v>
      </c>
      <c r="M710" s="176"/>
      <c r="N710" s="175" t="s">
        <v>439</v>
      </c>
      <c r="O710" s="176"/>
      <c r="P710" s="175" t="s">
        <v>440</v>
      </c>
      <c r="Q710" s="176"/>
      <c r="R710" s="175" t="s">
        <v>441</v>
      </c>
      <c r="S710" s="176"/>
      <c r="T710" s="175" t="s">
        <v>442</v>
      </c>
      <c r="U710" s="176"/>
      <c r="V710" s="175" t="s">
        <v>315</v>
      </c>
      <c r="W710" s="176"/>
      <c r="X710" s="175" t="s">
        <v>443</v>
      </c>
      <c r="Y710" s="176"/>
      <c r="Z710" s="175" t="s">
        <v>444</v>
      </c>
      <c r="AA710" s="176"/>
      <c r="AB710" s="175" t="s">
        <v>445</v>
      </c>
      <c r="AC710" s="176"/>
      <c r="AD710" s="175" t="s">
        <v>446</v>
      </c>
      <c r="AE710" s="176"/>
      <c r="AF710" s="175" t="s">
        <v>447</v>
      </c>
      <c r="AG710" s="176"/>
      <c r="AH710" s="175" t="s">
        <v>448</v>
      </c>
      <c r="AI710" s="176"/>
      <c r="AJ710" s="102">
        <v>32.271</v>
      </c>
      <c r="AK710" s="103"/>
      <c r="AL710" s="222">
        <v>33.529</v>
      </c>
      <c r="AM710" s="103"/>
    </row>
    <row r="711" spans="1:39" ht="12.75">
      <c r="A711" s="48"/>
      <c r="B711" s="49" t="s">
        <v>201</v>
      </c>
      <c r="C711" s="22"/>
      <c r="D711" s="175"/>
      <c r="E711" s="36"/>
      <c r="F711" s="175"/>
      <c r="G711" s="176"/>
      <c r="H711" s="175"/>
      <c r="I711" s="176"/>
      <c r="J711" s="175"/>
      <c r="K711" s="176"/>
      <c r="L711" s="175"/>
      <c r="M711" s="176"/>
      <c r="N711" s="175"/>
      <c r="O711" s="176"/>
      <c r="P711" s="175"/>
      <c r="Q711" s="176"/>
      <c r="R711" s="175"/>
      <c r="S711" s="176"/>
      <c r="T711" s="175"/>
      <c r="U711" s="176"/>
      <c r="V711" s="175"/>
      <c r="W711" s="176"/>
      <c r="X711" s="175"/>
      <c r="Y711" s="176"/>
      <c r="Z711" s="175"/>
      <c r="AA711" s="176"/>
      <c r="AB711" s="175"/>
      <c r="AC711" s="176"/>
      <c r="AD711" s="175"/>
      <c r="AE711" s="176"/>
      <c r="AF711" s="175"/>
      <c r="AG711" s="176"/>
      <c r="AH711" s="175"/>
      <c r="AI711" s="176"/>
      <c r="AJ711" s="102"/>
      <c r="AK711" s="103"/>
      <c r="AL711" s="222"/>
      <c r="AM711" s="103"/>
    </row>
    <row r="712" spans="1:39" ht="12.75">
      <c r="A712" s="50"/>
      <c r="B712" s="47" t="s">
        <v>1</v>
      </c>
      <c r="C712" s="64"/>
      <c r="D712" s="214"/>
      <c r="E712" s="219"/>
      <c r="F712" s="214"/>
      <c r="G712" s="215"/>
      <c r="H712" s="214"/>
      <c r="I712" s="215"/>
      <c r="J712" s="214"/>
      <c r="K712" s="215"/>
      <c r="L712" s="214"/>
      <c r="M712" s="215"/>
      <c r="N712" s="214"/>
      <c r="O712" s="215"/>
      <c r="P712" s="216"/>
      <c r="Q712" s="217"/>
      <c r="R712" s="214"/>
      <c r="S712" s="215"/>
      <c r="T712" s="214"/>
      <c r="U712" s="215"/>
      <c r="V712" s="214"/>
      <c r="W712" s="215"/>
      <c r="X712" s="214"/>
      <c r="Y712" s="215"/>
      <c r="Z712" s="214"/>
      <c r="AA712" s="215"/>
      <c r="AB712" s="214"/>
      <c r="AC712" s="215"/>
      <c r="AD712" s="214"/>
      <c r="AE712" s="215"/>
      <c r="AF712" s="214"/>
      <c r="AG712" s="215"/>
      <c r="AH712" s="216"/>
      <c r="AI712" s="217"/>
      <c r="AJ712" s="94"/>
      <c r="AK712" s="97"/>
      <c r="AL712" s="182"/>
      <c r="AM712" s="97"/>
    </row>
    <row r="713" spans="1:39" ht="12.75">
      <c r="A713" s="38" t="s">
        <v>27</v>
      </c>
      <c r="B713" s="1" t="s">
        <v>146</v>
      </c>
      <c r="C713" s="65" t="s">
        <v>147</v>
      </c>
      <c r="D713" s="175" t="s">
        <v>241</v>
      </c>
      <c r="E713" s="36">
        <v>0</v>
      </c>
      <c r="F713" s="175" t="s">
        <v>241</v>
      </c>
      <c r="G713" s="176">
        <v>0</v>
      </c>
      <c r="H713" s="175">
        <v>15</v>
      </c>
      <c r="I713" s="176">
        <v>64</v>
      </c>
      <c r="J713" s="175" t="s">
        <v>241</v>
      </c>
      <c r="K713" s="176">
        <v>0</v>
      </c>
      <c r="L713" s="175" t="s">
        <v>241</v>
      </c>
      <c r="M713" s="176">
        <v>0</v>
      </c>
      <c r="N713" s="175" t="s">
        <v>241</v>
      </c>
      <c r="O713" s="176">
        <v>0</v>
      </c>
      <c r="P713" s="175" t="s">
        <v>241</v>
      </c>
      <c r="Q713" s="176">
        <v>0</v>
      </c>
      <c r="R713" s="175" t="s">
        <v>241</v>
      </c>
      <c r="S713" s="176">
        <v>0</v>
      </c>
      <c r="T713" s="175" t="s">
        <v>241</v>
      </c>
      <c r="U713" s="176" t="s">
        <v>17</v>
      </c>
      <c r="V713" s="175" t="s">
        <v>241</v>
      </c>
      <c r="W713" s="176">
        <v>0</v>
      </c>
      <c r="X713" s="175" t="s">
        <v>241</v>
      </c>
      <c r="Y713" s="176">
        <v>0</v>
      </c>
      <c r="Z713" s="175"/>
      <c r="AA713" s="176">
        <v>0</v>
      </c>
      <c r="AB713" s="175">
        <v>40</v>
      </c>
      <c r="AC713" s="176">
        <v>0</v>
      </c>
      <c r="AD713" s="175"/>
      <c r="AE713" s="176">
        <v>0</v>
      </c>
      <c r="AF713" s="175">
        <v>10</v>
      </c>
      <c r="AG713" s="176">
        <v>0</v>
      </c>
      <c r="AH713" s="175" t="s">
        <v>241</v>
      </c>
      <c r="AI713" s="176">
        <v>0</v>
      </c>
      <c r="AJ713" s="100">
        <v>0</v>
      </c>
      <c r="AK713" s="101">
        <v>0</v>
      </c>
      <c r="AL713" s="184">
        <v>0</v>
      </c>
      <c r="AM713" s="101">
        <v>0</v>
      </c>
    </row>
    <row r="714" spans="1:39" ht="12.75">
      <c r="A714" s="39"/>
      <c r="B714" s="2"/>
      <c r="C714" s="66" t="s">
        <v>148</v>
      </c>
      <c r="D714" s="175" t="s">
        <v>241</v>
      </c>
      <c r="E714" s="36">
        <v>0</v>
      </c>
      <c r="F714" s="175" t="s">
        <v>241</v>
      </c>
      <c r="G714" s="176">
        <v>0</v>
      </c>
      <c r="H714" s="175" t="s">
        <v>248</v>
      </c>
      <c r="I714" s="176">
        <v>9.069</v>
      </c>
      <c r="J714" s="175" t="s">
        <v>241</v>
      </c>
      <c r="K714" s="176">
        <v>0</v>
      </c>
      <c r="L714" s="175" t="s">
        <v>241</v>
      </c>
      <c r="M714" s="176">
        <v>0</v>
      </c>
      <c r="N714" s="175" t="s">
        <v>241</v>
      </c>
      <c r="O714" s="176">
        <v>0</v>
      </c>
      <c r="P714" s="175" t="s">
        <v>241</v>
      </c>
      <c r="Q714" s="176">
        <v>0</v>
      </c>
      <c r="R714" s="175" t="s">
        <v>241</v>
      </c>
      <c r="S714" s="176">
        <v>0</v>
      </c>
      <c r="T714" s="175" t="s">
        <v>241</v>
      </c>
      <c r="U714" s="176" t="s">
        <v>944</v>
      </c>
      <c r="V714" s="175" t="s">
        <v>241</v>
      </c>
      <c r="W714" s="176">
        <v>0</v>
      </c>
      <c r="X714" s="175" t="s">
        <v>241</v>
      </c>
      <c r="Y714" s="176">
        <v>0</v>
      </c>
      <c r="Z714" s="175"/>
      <c r="AA714" s="176">
        <v>0</v>
      </c>
      <c r="AB714" s="175" t="s">
        <v>245</v>
      </c>
      <c r="AC714" s="176">
        <v>0</v>
      </c>
      <c r="AD714" s="175"/>
      <c r="AE714" s="176">
        <v>0</v>
      </c>
      <c r="AF714" s="175" t="s">
        <v>247</v>
      </c>
      <c r="AG714" s="176">
        <v>0</v>
      </c>
      <c r="AH714" s="175" t="s">
        <v>241</v>
      </c>
      <c r="AI714" s="176">
        <v>0</v>
      </c>
      <c r="AJ714" s="100">
        <v>0</v>
      </c>
      <c r="AK714" s="101">
        <v>0</v>
      </c>
      <c r="AL714" s="184">
        <v>0</v>
      </c>
      <c r="AM714" s="101">
        <v>0</v>
      </c>
    </row>
    <row r="715" spans="1:39" ht="12.75">
      <c r="A715" s="38" t="s">
        <v>8</v>
      </c>
      <c r="B715" s="1" t="s">
        <v>211</v>
      </c>
      <c r="C715" s="65" t="s">
        <v>210</v>
      </c>
      <c r="D715" s="175" t="s">
        <v>241</v>
      </c>
      <c r="E715" s="36">
        <v>0</v>
      </c>
      <c r="F715" s="175" t="s">
        <v>241</v>
      </c>
      <c r="G715" s="176">
        <v>0</v>
      </c>
      <c r="H715" s="175" t="s">
        <v>241</v>
      </c>
      <c r="I715" s="176">
        <v>0</v>
      </c>
      <c r="J715" s="175" t="s">
        <v>241</v>
      </c>
      <c r="K715" s="176">
        <v>0</v>
      </c>
      <c r="L715" s="175" t="s">
        <v>241</v>
      </c>
      <c r="M715" s="176">
        <v>0</v>
      </c>
      <c r="N715" s="175" t="s">
        <v>241</v>
      </c>
      <c r="O715" s="176">
        <v>0</v>
      </c>
      <c r="P715" s="175" t="s">
        <v>241</v>
      </c>
      <c r="Q715" s="176">
        <v>0</v>
      </c>
      <c r="R715" s="175" t="s">
        <v>241</v>
      </c>
      <c r="S715" s="176">
        <v>0</v>
      </c>
      <c r="T715" s="175" t="s">
        <v>241</v>
      </c>
      <c r="U715" s="176">
        <v>0</v>
      </c>
      <c r="V715" s="175" t="s">
        <v>241</v>
      </c>
      <c r="W715" s="176">
        <v>0</v>
      </c>
      <c r="X715" s="175" t="s">
        <v>241</v>
      </c>
      <c r="Y715" s="176">
        <v>0</v>
      </c>
      <c r="Z715" s="175">
        <v>10</v>
      </c>
      <c r="AA715" s="176">
        <v>12</v>
      </c>
      <c r="AB715" s="175" t="s">
        <v>241</v>
      </c>
      <c r="AC715" s="176">
        <v>103</v>
      </c>
      <c r="AD715" s="175">
        <v>10</v>
      </c>
      <c r="AE715" s="176">
        <v>134</v>
      </c>
      <c r="AF715" s="175" t="s">
        <v>241</v>
      </c>
      <c r="AG715" s="176" t="s">
        <v>194</v>
      </c>
      <c r="AH715" s="175" t="s">
        <v>185</v>
      </c>
      <c r="AI715" s="176" t="s">
        <v>185</v>
      </c>
      <c r="AJ715" s="100">
        <v>20</v>
      </c>
      <c r="AK715" s="101">
        <v>27</v>
      </c>
      <c r="AL715" s="184">
        <v>20</v>
      </c>
      <c r="AM715" s="101">
        <v>20</v>
      </c>
    </row>
    <row r="716" spans="1:39" ht="12.75">
      <c r="A716" s="39"/>
      <c r="B716" s="2"/>
      <c r="C716" s="66" t="s">
        <v>148</v>
      </c>
      <c r="D716" s="175" t="s">
        <v>241</v>
      </c>
      <c r="E716" s="36">
        <v>0</v>
      </c>
      <c r="F716" s="175" t="s">
        <v>241</v>
      </c>
      <c r="G716" s="176">
        <v>0</v>
      </c>
      <c r="H716" s="175" t="s">
        <v>241</v>
      </c>
      <c r="I716" s="176">
        <v>0</v>
      </c>
      <c r="J716" s="175" t="s">
        <v>241</v>
      </c>
      <c r="K716" s="176">
        <v>0</v>
      </c>
      <c r="L716" s="175" t="s">
        <v>241</v>
      </c>
      <c r="M716" s="176">
        <v>0</v>
      </c>
      <c r="N716" s="175" t="s">
        <v>241</v>
      </c>
      <c r="O716" s="176">
        <v>0</v>
      </c>
      <c r="P716" s="175" t="s">
        <v>241</v>
      </c>
      <c r="Q716" s="176">
        <v>0</v>
      </c>
      <c r="R716" s="175" t="s">
        <v>241</v>
      </c>
      <c r="S716" s="176">
        <v>0</v>
      </c>
      <c r="T716" s="175" t="s">
        <v>241</v>
      </c>
      <c r="U716" s="176">
        <v>0</v>
      </c>
      <c r="V716" s="175" t="s">
        <v>241</v>
      </c>
      <c r="W716" s="176">
        <v>0</v>
      </c>
      <c r="X716" s="175" t="s">
        <v>241</v>
      </c>
      <c r="Y716" s="176">
        <v>0</v>
      </c>
      <c r="Z716" s="175" t="s">
        <v>244</v>
      </c>
      <c r="AA716" s="176">
        <v>3.318</v>
      </c>
      <c r="AB716" s="175" t="s">
        <v>241</v>
      </c>
      <c r="AC716" s="176">
        <v>53.483999999999995</v>
      </c>
      <c r="AD716" s="175" t="s">
        <v>230</v>
      </c>
      <c r="AE716" s="176">
        <v>43.208</v>
      </c>
      <c r="AF716" s="175" t="s">
        <v>241</v>
      </c>
      <c r="AG716" s="176" t="s">
        <v>810</v>
      </c>
      <c r="AH716" s="175" t="s">
        <v>324</v>
      </c>
      <c r="AI716" s="176" t="s">
        <v>878</v>
      </c>
      <c r="AJ716" s="175" t="s">
        <v>324</v>
      </c>
      <c r="AK716" s="176" t="s">
        <v>878</v>
      </c>
      <c r="AL716" s="178" t="s">
        <v>324</v>
      </c>
      <c r="AM716" s="176" t="s">
        <v>796</v>
      </c>
    </row>
    <row r="717" spans="1:39" ht="12.75">
      <c r="A717" s="38" t="s">
        <v>9</v>
      </c>
      <c r="B717" s="1" t="s">
        <v>150</v>
      </c>
      <c r="C717" s="65" t="s">
        <v>152</v>
      </c>
      <c r="D717" s="175" t="s">
        <v>241</v>
      </c>
      <c r="E717" s="36">
        <v>0</v>
      </c>
      <c r="F717" s="175" t="s">
        <v>241</v>
      </c>
      <c r="G717" s="176">
        <v>0</v>
      </c>
      <c r="H717" s="175" t="s">
        <v>241</v>
      </c>
      <c r="I717" s="176">
        <v>0</v>
      </c>
      <c r="J717" s="175" t="s">
        <v>241</v>
      </c>
      <c r="K717" s="176">
        <v>0</v>
      </c>
      <c r="L717" s="175" t="s">
        <v>241</v>
      </c>
      <c r="M717" s="176">
        <v>0</v>
      </c>
      <c r="N717" s="175" t="s">
        <v>241</v>
      </c>
      <c r="O717" s="176">
        <v>0</v>
      </c>
      <c r="P717" s="175" t="s">
        <v>241</v>
      </c>
      <c r="Q717" s="176">
        <v>0</v>
      </c>
      <c r="R717" s="175" t="s">
        <v>241</v>
      </c>
      <c r="S717" s="176">
        <v>0</v>
      </c>
      <c r="T717" s="175" t="s">
        <v>241</v>
      </c>
      <c r="U717" s="176">
        <v>0</v>
      </c>
      <c r="V717" s="175" t="s">
        <v>241</v>
      </c>
      <c r="W717" s="176">
        <v>0</v>
      </c>
      <c r="X717" s="175" t="s">
        <v>241</v>
      </c>
      <c r="Y717" s="176">
        <v>0</v>
      </c>
      <c r="Z717" s="175" t="s">
        <v>241</v>
      </c>
      <c r="AA717" s="176">
        <v>0</v>
      </c>
      <c r="AB717" s="175" t="s">
        <v>241</v>
      </c>
      <c r="AC717" s="176">
        <v>0</v>
      </c>
      <c r="AD717" s="175" t="s">
        <v>241</v>
      </c>
      <c r="AE717" s="176">
        <v>0</v>
      </c>
      <c r="AF717" s="175" t="s">
        <v>241</v>
      </c>
      <c r="AG717" s="176">
        <v>0</v>
      </c>
      <c r="AH717" s="175" t="s">
        <v>241</v>
      </c>
      <c r="AI717" s="176">
        <v>0</v>
      </c>
      <c r="AJ717" s="100">
        <v>0</v>
      </c>
      <c r="AK717" s="101">
        <v>0</v>
      </c>
      <c r="AL717" s="184">
        <v>0</v>
      </c>
      <c r="AM717" s="101">
        <v>0</v>
      </c>
    </row>
    <row r="718" spans="1:39" ht="12.75">
      <c r="A718" s="39"/>
      <c r="B718" s="2" t="s">
        <v>151</v>
      </c>
      <c r="C718" s="66" t="s">
        <v>148</v>
      </c>
      <c r="D718" s="175" t="s">
        <v>241</v>
      </c>
      <c r="E718" s="36">
        <v>0</v>
      </c>
      <c r="F718" s="175" t="s">
        <v>241</v>
      </c>
      <c r="G718" s="176">
        <v>0</v>
      </c>
      <c r="H718" s="175" t="s">
        <v>241</v>
      </c>
      <c r="I718" s="176">
        <v>0</v>
      </c>
      <c r="J718" s="175" t="s">
        <v>241</v>
      </c>
      <c r="K718" s="176">
        <v>0</v>
      </c>
      <c r="L718" s="175" t="s">
        <v>241</v>
      </c>
      <c r="M718" s="176">
        <v>0</v>
      </c>
      <c r="N718" s="175" t="s">
        <v>241</v>
      </c>
      <c r="O718" s="176">
        <v>0</v>
      </c>
      <c r="P718" s="175" t="s">
        <v>241</v>
      </c>
      <c r="Q718" s="176">
        <v>0</v>
      </c>
      <c r="R718" s="175" t="s">
        <v>241</v>
      </c>
      <c r="S718" s="176">
        <v>0</v>
      </c>
      <c r="T718" s="175" t="s">
        <v>241</v>
      </c>
      <c r="U718" s="176">
        <v>0</v>
      </c>
      <c r="V718" s="175" t="s">
        <v>241</v>
      </c>
      <c r="W718" s="176">
        <v>0</v>
      </c>
      <c r="X718" s="175" t="s">
        <v>241</v>
      </c>
      <c r="Y718" s="176">
        <v>0</v>
      </c>
      <c r="Z718" s="175" t="s">
        <v>241</v>
      </c>
      <c r="AA718" s="176">
        <v>0</v>
      </c>
      <c r="AB718" s="175" t="s">
        <v>241</v>
      </c>
      <c r="AC718" s="176">
        <v>0</v>
      </c>
      <c r="AD718" s="175" t="s">
        <v>241</v>
      </c>
      <c r="AE718" s="176">
        <v>0</v>
      </c>
      <c r="AF718" s="175" t="s">
        <v>241</v>
      </c>
      <c r="AG718" s="176">
        <v>0</v>
      </c>
      <c r="AH718" s="175" t="s">
        <v>241</v>
      </c>
      <c r="AI718" s="176">
        <v>0</v>
      </c>
      <c r="AJ718" s="100">
        <v>0</v>
      </c>
      <c r="AK718" s="101">
        <v>0</v>
      </c>
      <c r="AL718" s="184">
        <v>0</v>
      </c>
      <c r="AM718" s="101">
        <v>0</v>
      </c>
    </row>
    <row r="719" spans="1:39" ht="12.75">
      <c r="A719" s="38" t="s">
        <v>153</v>
      </c>
      <c r="B719" s="1" t="s">
        <v>154</v>
      </c>
      <c r="C719" s="65" t="s">
        <v>155</v>
      </c>
      <c r="D719" s="175" t="s">
        <v>241</v>
      </c>
      <c r="E719" s="36">
        <v>0</v>
      </c>
      <c r="F719" s="175" t="s">
        <v>241</v>
      </c>
      <c r="G719" s="176">
        <v>0</v>
      </c>
      <c r="H719" s="175" t="s">
        <v>241</v>
      </c>
      <c r="I719" s="176">
        <v>0</v>
      </c>
      <c r="J719" s="175" t="s">
        <v>241</v>
      </c>
      <c r="K719" s="176">
        <v>0</v>
      </c>
      <c r="L719" s="175" t="s">
        <v>241</v>
      </c>
      <c r="M719" s="176">
        <v>0</v>
      </c>
      <c r="N719" s="175" t="s">
        <v>241</v>
      </c>
      <c r="O719" s="176">
        <v>0</v>
      </c>
      <c r="P719" s="175" t="s">
        <v>241</v>
      </c>
      <c r="Q719" s="176">
        <v>0</v>
      </c>
      <c r="R719" s="175" t="s">
        <v>241</v>
      </c>
      <c r="S719" s="176">
        <v>0</v>
      </c>
      <c r="T719" s="175" t="s">
        <v>241</v>
      </c>
      <c r="U719" s="176">
        <v>0</v>
      </c>
      <c r="V719" s="175" t="s">
        <v>241</v>
      </c>
      <c r="W719" s="176">
        <v>0</v>
      </c>
      <c r="X719" s="175" t="s">
        <v>241</v>
      </c>
      <c r="Y719" s="176">
        <v>0</v>
      </c>
      <c r="Z719" s="175" t="s">
        <v>241</v>
      </c>
      <c r="AA719" s="176">
        <v>0</v>
      </c>
      <c r="AB719" s="175" t="s">
        <v>241</v>
      </c>
      <c r="AC719" s="176">
        <v>0</v>
      </c>
      <c r="AD719" s="175" t="s">
        <v>241</v>
      </c>
      <c r="AE719" s="176">
        <v>0</v>
      </c>
      <c r="AF719" s="175" t="s">
        <v>241</v>
      </c>
      <c r="AG719" s="176">
        <v>0</v>
      </c>
      <c r="AH719" s="175" t="s">
        <v>241</v>
      </c>
      <c r="AI719" s="176">
        <v>0</v>
      </c>
      <c r="AJ719" s="100">
        <v>0</v>
      </c>
      <c r="AK719" s="101">
        <v>0</v>
      </c>
      <c r="AL719" s="184">
        <v>0</v>
      </c>
      <c r="AM719" s="101">
        <v>0</v>
      </c>
    </row>
    <row r="720" spans="1:39" ht="12.75">
      <c r="A720" s="39"/>
      <c r="B720" s="2"/>
      <c r="C720" s="66" t="s">
        <v>148</v>
      </c>
      <c r="D720" s="175" t="s">
        <v>241</v>
      </c>
      <c r="E720" s="36">
        <v>0</v>
      </c>
      <c r="F720" s="175" t="s">
        <v>241</v>
      </c>
      <c r="G720" s="176">
        <v>0</v>
      </c>
      <c r="H720" s="175" t="s">
        <v>241</v>
      </c>
      <c r="I720" s="176">
        <v>0</v>
      </c>
      <c r="J720" s="175" t="s">
        <v>241</v>
      </c>
      <c r="K720" s="176">
        <v>0</v>
      </c>
      <c r="L720" s="175" t="s">
        <v>241</v>
      </c>
      <c r="M720" s="176">
        <v>0</v>
      </c>
      <c r="N720" s="175" t="s">
        <v>241</v>
      </c>
      <c r="O720" s="176">
        <v>0</v>
      </c>
      <c r="P720" s="175" t="s">
        <v>241</v>
      </c>
      <c r="Q720" s="176">
        <v>0</v>
      </c>
      <c r="R720" s="175" t="s">
        <v>241</v>
      </c>
      <c r="S720" s="176">
        <v>0</v>
      </c>
      <c r="T720" s="175" t="s">
        <v>241</v>
      </c>
      <c r="U720" s="176">
        <v>0</v>
      </c>
      <c r="V720" s="175" t="s">
        <v>241</v>
      </c>
      <c r="W720" s="176">
        <v>0</v>
      </c>
      <c r="X720" s="175" t="s">
        <v>241</v>
      </c>
      <c r="Y720" s="176">
        <v>0</v>
      </c>
      <c r="Z720" s="175" t="s">
        <v>241</v>
      </c>
      <c r="AA720" s="176">
        <v>0</v>
      </c>
      <c r="AB720" s="175" t="s">
        <v>241</v>
      </c>
      <c r="AC720" s="176">
        <v>0</v>
      </c>
      <c r="AD720" s="175" t="s">
        <v>241</v>
      </c>
      <c r="AE720" s="176">
        <v>0</v>
      </c>
      <c r="AF720" s="175" t="s">
        <v>241</v>
      </c>
      <c r="AG720" s="176">
        <v>0</v>
      </c>
      <c r="AH720" s="175" t="s">
        <v>241</v>
      </c>
      <c r="AI720" s="176">
        <v>0</v>
      </c>
      <c r="AJ720" s="100">
        <v>0</v>
      </c>
      <c r="AK720" s="101">
        <v>0</v>
      </c>
      <c r="AL720" s="184">
        <v>0</v>
      </c>
      <c r="AM720" s="101">
        <v>0</v>
      </c>
    </row>
    <row r="721" spans="1:39" ht="12.75">
      <c r="A721" s="38" t="s">
        <v>13</v>
      </c>
      <c r="B721" s="1" t="s">
        <v>156</v>
      </c>
      <c r="C721" s="65" t="s">
        <v>209</v>
      </c>
      <c r="D721" s="175" t="s">
        <v>241</v>
      </c>
      <c r="E721" s="36">
        <v>0</v>
      </c>
      <c r="F721" s="175" t="s">
        <v>241</v>
      </c>
      <c r="G721" s="176">
        <v>0</v>
      </c>
      <c r="H721" s="175" t="s">
        <v>241</v>
      </c>
      <c r="I721" s="176">
        <v>0</v>
      </c>
      <c r="J721" s="175" t="s">
        <v>241</v>
      </c>
      <c r="K721" s="176">
        <v>0</v>
      </c>
      <c r="L721" s="175" t="s">
        <v>241</v>
      </c>
      <c r="M721" s="176">
        <v>0</v>
      </c>
      <c r="N721" s="175" t="s">
        <v>241</v>
      </c>
      <c r="O721" s="176">
        <v>0</v>
      </c>
      <c r="P721" s="175" t="s">
        <v>241</v>
      </c>
      <c r="Q721" s="176">
        <v>0</v>
      </c>
      <c r="R721" s="175" t="s">
        <v>241</v>
      </c>
      <c r="S721" s="176">
        <v>0</v>
      </c>
      <c r="T721" s="175" t="s">
        <v>241</v>
      </c>
      <c r="U721" s="176">
        <v>0</v>
      </c>
      <c r="V721" s="175" t="s">
        <v>241</v>
      </c>
      <c r="W721" s="176">
        <v>0</v>
      </c>
      <c r="X721" s="175" t="s">
        <v>241</v>
      </c>
      <c r="Y721" s="176">
        <v>0</v>
      </c>
      <c r="Z721" s="175" t="s">
        <v>241</v>
      </c>
      <c r="AA721" s="176">
        <v>0</v>
      </c>
      <c r="AB721" s="175" t="s">
        <v>241</v>
      </c>
      <c r="AC721" s="176">
        <v>0</v>
      </c>
      <c r="AD721" s="175" t="s">
        <v>241</v>
      </c>
      <c r="AE721" s="176">
        <v>0</v>
      </c>
      <c r="AF721" s="175" t="s">
        <v>241</v>
      </c>
      <c r="AG721" s="176">
        <v>0</v>
      </c>
      <c r="AH721" s="175" t="s">
        <v>241</v>
      </c>
      <c r="AI721" s="176">
        <v>0</v>
      </c>
      <c r="AJ721" s="100">
        <v>0</v>
      </c>
      <c r="AK721" s="101">
        <v>0</v>
      </c>
      <c r="AL721" s="184">
        <v>0</v>
      </c>
      <c r="AM721" s="101">
        <v>0</v>
      </c>
    </row>
    <row r="722" spans="1:39" ht="12.75">
      <c r="A722" s="39"/>
      <c r="B722" s="2" t="s">
        <v>157</v>
      </c>
      <c r="C722" s="66" t="s">
        <v>148</v>
      </c>
      <c r="D722" s="175" t="s">
        <v>241</v>
      </c>
      <c r="E722" s="36">
        <v>0</v>
      </c>
      <c r="F722" s="175" t="s">
        <v>241</v>
      </c>
      <c r="G722" s="176">
        <v>0</v>
      </c>
      <c r="H722" s="175" t="s">
        <v>241</v>
      </c>
      <c r="I722" s="176">
        <v>0</v>
      </c>
      <c r="J722" s="175" t="s">
        <v>241</v>
      </c>
      <c r="K722" s="176">
        <v>0</v>
      </c>
      <c r="L722" s="175" t="s">
        <v>241</v>
      </c>
      <c r="M722" s="176">
        <v>0</v>
      </c>
      <c r="N722" s="175" t="s">
        <v>241</v>
      </c>
      <c r="O722" s="176">
        <v>0</v>
      </c>
      <c r="P722" s="175" t="s">
        <v>241</v>
      </c>
      <c r="Q722" s="176">
        <v>0</v>
      </c>
      <c r="R722" s="175" t="s">
        <v>241</v>
      </c>
      <c r="S722" s="176">
        <v>0</v>
      </c>
      <c r="T722" s="175" t="s">
        <v>241</v>
      </c>
      <c r="U722" s="176">
        <v>0</v>
      </c>
      <c r="V722" s="175" t="s">
        <v>241</v>
      </c>
      <c r="W722" s="176">
        <v>0</v>
      </c>
      <c r="X722" s="175" t="s">
        <v>241</v>
      </c>
      <c r="Y722" s="176">
        <v>0</v>
      </c>
      <c r="Z722" s="175" t="s">
        <v>241</v>
      </c>
      <c r="AA722" s="176">
        <v>0</v>
      </c>
      <c r="AB722" s="175" t="s">
        <v>241</v>
      </c>
      <c r="AC722" s="176">
        <v>0</v>
      </c>
      <c r="AD722" s="175" t="s">
        <v>241</v>
      </c>
      <c r="AE722" s="176">
        <v>0</v>
      </c>
      <c r="AF722" s="175" t="s">
        <v>241</v>
      </c>
      <c r="AG722" s="176">
        <v>0</v>
      </c>
      <c r="AH722" s="175" t="s">
        <v>241</v>
      </c>
      <c r="AI722" s="176">
        <v>0</v>
      </c>
      <c r="AJ722" s="100">
        <v>0</v>
      </c>
      <c r="AK722" s="101">
        <v>0</v>
      </c>
      <c r="AL722" s="184">
        <v>0</v>
      </c>
      <c r="AM722" s="101">
        <v>0</v>
      </c>
    </row>
    <row r="723" spans="1:39" ht="12.75">
      <c r="A723" s="38" t="s">
        <v>158</v>
      </c>
      <c r="B723" s="1" t="s">
        <v>206</v>
      </c>
      <c r="C723" s="65" t="s">
        <v>155</v>
      </c>
      <c r="D723" s="175" t="s">
        <v>241</v>
      </c>
      <c r="E723" s="36">
        <v>0</v>
      </c>
      <c r="F723" s="175" t="s">
        <v>241</v>
      </c>
      <c r="G723" s="176">
        <v>0</v>
      </c>
      <c r="H723" s="175" t="s">
        <v>241</v>
      </c>
      <c r="I723" s="176">
        <v>0</v>
      </c>
      <c r="J723" s="175" t="s">
        <v>241</v>
      </c>
      <c r="K723" s="176">
        <v>0</v>
      </c>
      <c r="L723" s="175" t="s">
        <v>241</v>
      </c>
      <c r="M723" s="176">
        <v>0</v>
      </c>
      <c r="N723" s="175" t="s">
        <v>241</v>
      </c>
      <c r="O723" s="176">
        <v>0</v>
      </c>
      <c r="P723" s="175" t="s">
        <v>241</v>
      </c>
      <c r="Q723" s="176">
        <v>0</v>
      </c>
      <c r="R723" s="175" t="s">
        <v>241</v>
      </c>
      <c r="S723" s="176">
        <v>0</v>
      </c>
      <c r="T723" s="175" t="s">
        <v>241</v>
      </c>
      <c r="U723" s="176">
        <v>0</v>
      </c>
      <c r="V723" s="175" t="s">
        <v>241</v>
      </c>
      <c r="W723" s="176">
        <v>0</v>
      </c>
      <c r="X723" s="175" t="s">
        <v>241</v>
      </c>
      <c r="Y723" s="176">
        <v>0</v>
      </c>
      <c r="Z723" s="175" t="s">
        <v>241</v>
      </c>
      <c r="AA723" s="176">
        <v>0</v>
      </c>
      <c r="AB723" s="175" t="s">
        <v>241</v>
      </c>
      <c r="AC723" s="176">
        <v>0</v>
      </c>
      <c r="AD723" s="175" t="s">
        <v>241</v>
      </c>
      <c r="AE723" s="176">
        <v>0</v>
      </c>
      <c r="AF723" s="175" t="s">
        <v>241</v>
      </c>
      <c r="AG723" s="176">
        <v>0</v>
      </c>
      <c r="AH723" s="175" t="s">
        <v>241</v>
      </c>
      <c r="AI723" s="176">
        <v>0</v>
      </c>
      <c r="AJ723" s="100">
        <v>0</v>
      </c>
      <c r="AK723" s="101">
        <v>0</v>
      </c>
      <c r="AL723" s="184">
        <v>0</v>
      </c>
      <c r="AM723" s="101">
        <v>0</v>
      </c>
    </row>
    <row r="724" spans="1:39" ht="12.75">
      <c r="A724" s="39"/>
      <c r="B724" s="2" t="s">
        <v>160</v>
      </c>
      <c r="C724" s="66" t="s">
        <v>148</v>
      </c>
      <c r="D724" s="175" t="s">
        <v>241</v>
      </c>
      <c r="E724" s="36">
        <v>0</v>
      </c>
      <c r="F724" s="175" t="s">
        <v>241</v>
      </c>
      <c r="G724" s="176">
        <v>0</v>
      </c>
      <c r="H724" s="175" t="s">
        <v>241</v>
      </c>
      <c r="I724" s="176">
        <v>0</v>
      </c>
      <c r="J724" s="175" t="s">
        <v>241</v>
      </c>
      <c r="K724" s="176">
        <v>0</v>
      </c>
      <c r="L724" s="175" t="s">
        <v>241</v>
      </c>
      <c r="M724" s="176">
        <v>0</v>
      </c>
      <c r="N724" s="175" t="s">
        <v>241</v>
      </c>
      <c r="O724" s="176">
        <v>0</v>
      </c>
      <c r="P724" s="175" t="s">
        <v>241</v>
      </c>
      <c r="Q724" s="176">
        <v>0</v>
      </c>
      <c r="R724" s="175" t="s">
        <v>241</v>
      </c>
      <c r="S724" s="176">
        <v>0</v>
      </c>
      <c r="T724" s="175" t="s">
        <v>241</v>
      </c>
      <c r="U724" s="176">
        <v>0</v>
      </c>
      <c r="V724" s="175" t="s">
        <v>241</v>
      </c>
      <c r="W724" s="176">
        <v>0</v>
      </c>
      <c r="X724" s="175" t="s">
        <v>241</v>
      </c>
      <c r="Y724" s="176">
        <v>0</v>
      </c>
      <c r="Z724" s="175" t="s">
        <v>241</v>
      </c>
      <c r="AA724" s="176">
        <v>0</v>
      </c>
      <c r="AB724" s="175" t="s">
        <v>241</v>
      </c>
      <c r="AC724" s="176">
        <v>0</v>
      </c>
      <c r="AD724" s="175" t="s">
        <v>241</v>
      </c>
      <c r="AE724" s="176">
        <v>0</v>
      </c>
      <c r="AF724" s="175" t="s">
        <v>241</v>
      </c>
      <c r="AG724" s="176">
        <v>0</v>
      </c>
      <c r="AH724" s="175" t="s">
        <v>241</v>
      </c>
      <c r="AI724" s="176">
        <v>0</v>
      </c>
      <c r="AJ724" s="100">
        <v>0</v>
      </c>
      <c r="AK724" s="101">
        <v>0</v>
      </c>
      <c r="AL724" s="184">
        <v>0</v>
      </c>
      <c r="AM724" s="101">
        <v>0</v>
      </c>
    </row>
    <row r="725" spans="1:39" ht="12.75">
      <c r="A725" s="38" t="s">
        <v>14</v>
      </c>
      <c r="B725" s="1" t="s">
        <v>161</v>
      </c>
      <c r="C725" s="65" t="s">
        <v>162</v>
      </c>
      <c r="D725" s="175" t="s">
        <v>241</v>
      </c>
      <c r="E725" s="36">
        <v>0</v>
      </c>
      <c r="F725" s="175" t="s">
        <v>241</v>
      </c>
      <c r="G725" s="176">
        <v>0</v>
      </c>
      <c r="H725" s="175" t="s">
        <v>241</v>
      </c>
      <c r="I725" s="176">
        <v>0</v>
      </c>
      <c r="J725" s="175" t="s">
        <v>241</v>
      </c>
      <c r="K725" s="176">
        <v>0</v>
      </c>
      <c r="L725" s="175" t="s">
        <v>241</v>
      </c>
      <c r="M725" s="176">
        <v>0</v>
      </c>
      <c r="N725" s="175" t="s">
        <v>241</v>
      </c>
      <c r="O725" s="176">
        <v>0</v>
      </c>
      <c r="P725" s="175" t="s">
        <v>254</v>
      </c>
      <c r="Q725" s="176">
        <v>0</v>
      </c>
      <c r="R725" s="175" t="s">
        <v>241</v>
      </c>
      <c r="S725" s="176">
        <v>0</v>
      </c>
      <c r="T725" s="175" t="s">
        <v>241</v>
      </c>
      <c r="U725" s="176">
        <v>0</v>
      </c>
      <c r="V725" s="175" t="s">
        <v>241</v>
      </c>
      <c r="W725" s="176">
        <v>0</v>
      </c>
      <c r="X725" s="175" t="s">
        <v>241</v>
      </c>
      <c r="Y725" s="176">
        <v>0</v>
      </c>
      <c r="Z725" s="175" t="s">
        <v>241</v>
      </c>
      <c r="AA725" s="176">
        <v>0</v>
      </c>
      <c r="AB725" s="175" t="s">
        <v>241</v>
      </c>
      <c r="AC725" s="176">
        <v>0</v>
      </c>
      <c r="AD725" s="175" t="s">
        <v>241</v>
      </c>
      <c r="AE725" s="176">
        <v>0</v>
      </c>
      <c r="AF725" s="175" t="s">
        <v>241</v>
      </c>
      <c r="AG725" s="176">
        <v>0</v>
      </c>
      <c r="AH725" s="175" t="s">
        <v>241</v>
      </c>
      <c r="AI725" s="176">
        <v>0</v>
      </c>
      <c r="AJ725" s="100">
        <v>0</v>
      </c>
      <c r="AK725" s="101">
        <v>0</v>
      </c>
      <c r="AL725" s="184">
        <v>0</v>
      </c>
      <c r="AM725" s="101">
        <v>0</v>
      </c>
    </row>
    <row r="726" spans="1:39" ht="12.75">
      <c r="A726" s="39"/>
      <c r="B726" s="2"/>
      <c r="C726" s="66" t="s">
        <v>148</v>
      </c>
      <c r="D726" s="175" t="s">
        <v>241</v>
      </c>
      <c r="E726" s="36">
        <v>0</v>
      </c>
      <c r="F726" s="175" t="s">
        <v>241</v>
      </c>
      <c r="G726" s="176">
        <v>0</v>
      </c>
      <c r="H726" s="175" t="s">
        <v>241</v>
      </c>
      <c r="I726" s="176">
        <v>0</v>
      </c>
      <c r="J726" s="175" t="s">
        <v>241</v>
      </c>
      <c r="K726" s="176">
        <v>0</v>
      </c>
      <c r="L726" s="175" t="s">
        <v>241</v>
      </c>
      <c r="M726" s="176">
        <v>0</v>
      </c>
      <c r="N726" s="175" t="s">
        <v>241</v>
      </c>
      <c r="O726" s="176">
        <v>0</v>
      </c>
      <c r="P726" s="175" t="s">
        <v>230</v>
      </c>
      <c r="Q726" s="176">
        <v>0</v>
      </c>
      <c r="R726" s="175" t="s">
        <v>241</v>
      </c>
      <c r="S726" s="176">
        <v>0</v>
      </c>
      <c r="T726" s="175" t="s">
        <v>241</v>
      </c>
      <c r="U726" s="176">
        <v>0</v>
      </c>
      <c r="V726" s="175" t="s">
        <v>241</v>
      </c>
      <c r="W726" s="176">
        <v>0</v>
      </c>
      <c r="X726" s="175" t="s">
        <v>241</v>
      </c>
      <c r="Y726" s="176">
        <v>0</v>
      </c>
      <c r="Z726" s="175" t="s">
        <v>241</v>
      </c>
      <c r="AA726" s="176">
        <v>0</v>
      </c>
      <c r="AB726" s="175" t="s">
        <v>241</v>
      </c>
      <c r="AC726" s="176">
        <v>0</v>
      </c>
      <c r="AD726" s="175" t="s">
        <v>241</v>
      </c>
      <c r="AE726" s="176">
        <v>0</v>
      </c>
      <c r="AF726" s="175" t="s">
        <v>241</v>
      </c>
      <c r="AG726" s="176">
        <v>0</v>
      </c>
      <c r="AH726" s="175" t="s">
        <v>241</v>
      </c>
      <c r="AI726" s="176">
        <v>0</v>
      </c>
      <c r="AJ726" s="100">
        <v>0</v>
      </c>
      <c r="AK726" s="101">
        <v>0</v>
      </c>
      <c r="AL726" s="184">
        <v>0</v>
      </c>
      <c r="AM726" s="101">
        <v>0</v>
      </c>
    </row>
    <row r="727" spans="1:39" ht="12.75">
      <c r="A727" s="38" t="s">
        <v>15</v>
      </c>
      <c r="B727" s="1" t="s">
        <v>163</v>
      </c>
      <c r="C727" s="65" t="s">
        <v>147</v>
      </c>
      <c r="D727" s="175" t="s">
        <v>241</v>
      </c>
      <c r="E727" s="36">
        <v>0</v>
      </c>
      <c r="F727" s="175" t="s">
        <v>241</v>
      </c>
      <c r="G727" s="176">
        <v>0</v>
      </c>
      <c r="H727" s="175" t="s">
        <v>241</v>
      </c>
      <c r="I727" s="176">
        <v>0</v>
      </c>
      <c r="J727" s="175" t="s">
        <v>241</v>
      </c>
      <c r="K727" s="176">
        <v>0</v>
      </c>
      <c r="L727" s="175" t="s">
        <v>241</v>
      </c>
      <c r="M727" s="176">
        <v>0</v>
      </c>
      <c r="N727" s="175" t="s">
        <v>241</v>
      </c>
      <c r="O727" s="176">
        <v>0</v>
      </c>
      <c r="P727" s="175" t="s">
        <v>241</v>
      </c>
      <c r="Q727" s="176">
        <v>0</v>
      </c>
      <c r="R727" s="175" t="s">
        <v>241</v>
      </c>
      <c r="S727" s="176">
        <v>0</v>
      </c>
      <c r="T727" s="175" t="s">
        <v>241</v>
      </c>
      <c r="U727" s="176">
        <v>0</v>
      </c>
      <c r="V727" s="175" t="s">
        <v>241</v>
      </c>
      <c r="W727" s="176">
        <v>35</v>
      </c>
      <c r="X727" s="175" t="s">
        <v>241</v>
      </c>
      <c r="Y727" s="176">
        <v>0</v>
      </c>
      <c r="Z727" s="175" t="s">
        <v>241</v>
      </c>
      <c r="AA727" s="176">
        <v>0</v>
      </c>
      <c r="AB727" s="175" t="s">
        <v>238</v>
      </c>
      <c r="AC727" s="176" t="s">
        <v>480</v>
      </c>
      <c r="AD727" s="175" t="s">
        <v>241</v>
      </c>
      <c r="AE727" s="176">
        <v>0</v>
      </c>
      <c r="AF727" s="175" t="s">
        <v>241</v>
      </c>
      <c r="AG727" s="176" t="s">
        <v>20</v>
      </c>
      <c r="AH727" s="175" t="s">
        <v>241</v>
      </c>
      <c r="AI727" s="176">
        <v>0</v>
      </c>
      <c r="AJ727" s="100">
        <v>0</v>
      </c>
      <c r="AK727" s="101">
        <v>0</v>
      </c>
      <c r="AL727" s="184">
        <v>0</v>
      </c>
      <c r="AM727" s="101">
        <v>0</v>
      </c>
    </row>
    <row r="728" spans="1:39" ht="12.75">
      <c r="A728" s="39"/>
      <c r="B728" s="2"/>
      <c r="C728" s="66" t="s">
        <v>148</v>
      </c>
      <c r="D728" s="175" t="s">
        <v>241</v>
      </c>
      <c r="E728" s="36">
        <v>0</v>
      </c>
      <c r="F728" s="175" t="s">
        <v>241</v>
      </c>
      <c r="G728" s="176">
        <v>0</v>
      </c>
      <c r="H728" s="175" t="s">
        <v>241</v>
      </c>
      <c r="I728" s="176">
        <v>0</v>
      </c>
      <c r="J728" s="175" t="s">
        <v>241</v>
      </c>
      <c r="K728" s="176">
        <v>0</v>
      </c>
      <c r="L728" s="175" t="s">
        <v>241</v>
      </c>
      <c r="M728" s="176">
        <v>0</v>
      </c>
      <c r="N728" s="175" t="s">
        <v>241</v>
      </c>
      <c r="O728" s="176">
        <v>0</v>
      </c>
      <c r="P728" s="175" t="s">
        <v>241</v>
      </c>
      <c r="Q728" s="176">
        <v>0</v>
      </c>
      <c r="R728" s="175" t="s">
        <v>241</v>
      </c>
      <c r="S728" s="176">
        <v>0</v>
      </c>
      <c r="T728" s="175" t="s">
        <v>241</v>
      </c>
      <c r="U728" s="176">
        <v>0</v>
      </c>
      <c r="V728" s="175" t="s">
        <v>241</v>
      </c>
      <c r="W728" s="176">
        <v>3.134</v>
      </c>
      <c r="X728" s="175" t="s">
        <v>241</v>
      </c>
      <c r="Y728" s="176">
        <v>0</v>
      </c>
      <c r="Z728" s="175" t="s">
        <v>241</v>
      </c>
      <c r="AA728" s="176">
        <v>0</v>
      </c>
      <c r="AB728" s="175" t="s">
        <v>273</v>
      </c>
      <c r="AC728" s="176" t="s">
        <v>481</v>
      </c>
      <c r="AD728" s="175" t="s">
        <v>241</v>
      </c>
      <c r="AE728" s="176">
        <v>0</v>
      </c>
      <c r="AF728" s="175" t="s">
        <v>241</v>
      </c>
      <c r="AG728" s="176" t="s">
        <v>844</v>
      </c>
      <c r="AH728" s="175" t="s">
        <v>241</v>
      </c>
      <c r="AI728" s="176">
        <v>0</v>
      </c>
      <c r="AJ728" s="100">
        <v>0</v>
      </c>
      <c r="AK728" s="101">
        <v>0</v>
      </c>
      <c r="AL728" s="184">
        <v>0</v>
      </c>
      <c r="AM728" s="101">
        <v>0</v>
      </c>
    </row>
    <row r="729" spans="1:39" ht="12.75">
      <c r="A729" s="38" t="s">
        <v>16</v>
      </c>
      <c r="B729" s="1" t="s">
        <v>164</v>
      </c>
      <c r="C729" s="65" t="s">
        <v>147</v>
      </c>
      <c r="D729" s="175" t="s">
        <v>241</v>
      </c>
      <c r="E729" s="36">
        <v>0</v>
      </c>
      <c r="F729" s="175" t="s">
        <v>241</v>
      </c>
      <c r="G729" s="176">
        <v>0</v>
      </c>
      <c r="H729" s="175" t="s">
        <v>241</v>
      </c>
      <c r="I729" s="176">
        <v>0</v>
      </c>
      <c r="J729" s="175" t="s">
        <v>241</v>
      </c>
      <c r="K729" s="176">
        <v>0</v>
      </c>
      <c r="L729" s="175" t="s">
        <v>241</v>
      </c>
      <c r="M729" s="176">
        <v>0</v>
      </c>
      <c r="N729" s="175" t="s">
        <v>241</v>
      </c>
      <c r="O729" s="176">
        <v>0</v>
      </c>
      <c r="P729" s="175" t="s">
        <v>241</v>
      </c>
      <c r="Q729" s="176">
        <v>0</v>
      </c>
      <c r="R729" s="175" t="s">
        <v>241</v>
      </c>
      <c r="S729" s="176">
        <v>0</v>
      </c>
      <c r="T729" s="175" t="s">
        <v>241</v>
      </c>
      <c r="U729" s="176">
        <v>0</v>
      </c>
      <c r="V729" s="175" t="s">
        <v>241</v>
      </c>
      <c r="W729" s="176">
        <v>0</v>
      </c>
      <c r="X729" s="175" t="s">
        <v>241</v>
      </c>
      <c r="Y729" s="176">
        <v>1</v>
      </c>
      <c r="Z729" s="175" t="s">
        <v>241</v>
      </c>
      <c r="AA729" s="176">
        <v>0</v>
      </c>
      <c r="AB729" s="175" t="s">
        <v>241</v>
      </c>
      <c r="AC729" s="176" t="s">
        <v>486</v>
      </c>
      <c r="AD729" s="175" t="s">
        <v>241</v>
      </c>
      <c r="AE729" s="176">
        <v>0</v>
      </c>
      <c r="AF729" s="175" t="s">
        <v>241</v>
      </c>
      <c r="AG729" s="176" t="s">
        <v>183</v>
      </c>
      <c r="AH729" s="175" t="s">
        <v>241</v>
      </c>
      <c r="AI729" s="176">
        <v>0</v>
      </c>
      <c r="AJ729" s="100">
        <v>0</v>
      </c>
      <c r="AK729" s="101">
        <v>0</v>
      </c>
      <c r="AL729" s="184">
        <v>0</v>
      </c>
      <c r="AM729" s="101">
        <v>0</v>
      </c>
    </row>
    <row r="730" spans="1:39" ht="12.75">
      <c r="A730" s="39"/>
      <c r="B730" s="2"/>
      <c r="C730" s="66" t="s">
        <v>148</v>
      </c>
      <c r="D730" s="175" t="s">
        <v>241</v>
      </c>
      <c r="E730" s="36">
        <v>0</v>
      </c>
      <c r="F730" s="175" t="s">
        <v>241</v>
      </c>
      <c r="G730" s="176">
        <v>0</v>
      </c>
      <c r="H730" s="175" t="s">
        <v>241</v>
      </c>
      <c r="I730" s="176">
        <v>0</v>
      </c>
      <c r="J730" s="175" t="s">
        <v>241</v>
      </c>
      <c r="K730" s="176">
        <v>0</v>
      </c>
      <c r="L730" s="175" t="s">
        <v>241</v>
      </c>
      <c r="M730" s="176">
        <v>0</v>
      </c>
      <c r="N730" s="175" t="s">
        <v>241</v>
      </c>
      <c r="O730" s="176">
        <v>0</v>
      </c>
      <c r="P730" s="175" t="s">
        <v>241</v>
      </c>
      <c r="Q730" s="176">
        <v>0</v>
      </c>
      <c r="R730" s="175" t="s">
        <v>241</v>
      </c>
      <c r="S730" s="176">
        <v>0</v>
      </c>
      <c r="T730" s="175" t="s">
        <v>241</v>
      </c>
      <c r="U730" s="176">
        <v>0</v>
      </c>
      <c r="V730" s="175" t="s">
        <v>241</v>
      </c>
      <c r="W730" s="176">
        <v>0</v>
      </c>
      <c r="X730" s="175" t="s">
        <v>241</v>
      </c>
      <c r="Y730" s="176">
        <v>0.123</v>
      </c>
      <c r="Z730" s="175" t="s">
        <v>241</v>
      </c>
      <c r="AA730" s="176">
        <v>0</v>
      </c>
      <c r="AB730" s="175" t="s">
        <v>241</v>
      </c>
      <c r="AC730" s="176" t="s">
        <v>841</v>
      </c>
      <c r="AD730" s="175" t="s">
        <v>241</v>
      </c>
      <c r="AE730" s="176">
        <v>0</v>
      </c>
      <c r="AF730" s="175" t="s">
        <v>241</v>
      </c>
      <c r="AG730" s="176" t="s">
        <v>811</v>
      </c>
      <c r="AH730" s="175" t="s">
        <v>241</v>
      </c>
      <c r="AI730" s="176">
        <v>0</v>
      </c>
      <c r="AJ730" s="100">
        <v>0</v>
      </c>
      <c r="AK730" s="101">
        <v>0</v>
      </c>
      <c r="AL730" s="184">
        <v>0</v>
      </c>
      <c r="AM730" s="101">
        <v>0</v>
      </c>
    </row>
    <row r="731" spans="1:39" ht="12.75">
      <c r="A731" s="38" t="s">
        <v>17</v>
      </c>
      <c r="B731" s="1" t="s">
        <v>165</v>
      </c>
      <c r="C731" s="65" t="s">
        <v>162</v>
      </c>
      <c r="D731" s="175" t="s">
        <v>8</v>
      </c>
      <c r="E731" s="36">
        <v>0</v>
      </c>
      <c r="F731" s="175" t="s">
        <v>27</v>
      </c>
      <c r="G731" s="176">
        <v>0</v>
      </c>
      <c r="H731" s="175" t="s">
        <v>241</v>
      </c>
      <c r="I731" s="176">
        <v>0</v>
      </c>
      <c r="J731" s="175" t="s">
        <v>8</v>
      </c>
      <c r="K731" s="176">
        <v>7</v>
      </c>
      <c r="L731" s="175" t="s">
        <v>241</v>
      </c>
      <c r="M731" s="176" t="s">
        <v>9</v>
      </c>
      <c r="N731" s="175" t="s">
        <v>15</v>
      </c>
      <c r="O731" s="176">
        <v>11</v>
      </c>
      <c r="P731" s="175" t="s">
        <v>8</v>
      </c>
      <c r="Q731" s="176">
        <v>6</v>
      </c>
      <c r="R731" s="175" t="s">
        <v>241</v>
      </c>
      <c r="S731" s="176" t="s">
        <v>20</v>
      </c>
      <c r="T731" s="175" t="s">
        <v>241</v>
      </c>
      <c r="U731" s="176" t="s">
        <v>9</v>
      </c>
      <c r="V731" s="175" t="s">
        <v>241</v>
      </c>
      <c r="W731" s="176">
        <v>0</v>
      </c>
      <c r="X731" s="175" t="s">
        <v>241</v>
      </c>
      <c r="Y731" s="176">
        <v>0</v>
      </c>
      <c r="Z731" s="175" t="s">
        <v>241</v>
      </c>
      <c r="AA731" s="176">
        <v>0</v>
      </c>
      <c r="AB731" s="175" t="s">
        <v>241</v>
      </c>
      <c r="AC731" s="176">
        <v>0</v>
      </c>
      <c r="AD731" s="175" t="s">
        <v>9</v>
      </c>
      <c r="AE731" s="176" t="s">
        <v>9</v>
      </c>
      <c r="AF731" s="175" t="s">
        <v>241</v>
      </c>
      <c r="AG731" s="176">
        <v>0</v>
      </c>
      <c r="AH731" s="175" t="s">
        <v>241</v>
      </c>
      <c r="AI731" s="176">
        <v>0</v>
      </c>
      <c r="AJ731" s="100">
        <v>0</v>
      </c>
      <c r="AK731" s="101">
        <v>0</v>
      </c>
      <c r="AL731" s="184">
        <v>0</v>
      </c>
      <c r="AM731" s="101">
        <v>0</v>
      </c>
    </row>
    <row r="732" spans="1:39" ht="12.75">
      <c r="A732" s="39"/>
      <c r="B732" s="2"/>
      <c r="C732" s="66" t="s">
        <v>148</v>
      </c>
      <c r="D732" s="175" t="s">
        <v>309</v>
      </c>
      <c r="E732" s="36">
        <v>0</v>
      </c>
      <c r="F732" s="175" t="s">
        <v>288</v>
      </c>
      <c r="G732" s="176">
        <v>0</v>
      </c>
      <c r="H732" s="175" t="s">
        <v>241</v>
      </c>
      <c r="I732" s="176">
        <v>0</v>
      </c>
      <c r="J732" s="175" t="s">
        <v>255</v>
      </c>
      <c r="K732" s="176">
        <v>2.866</v>
      </c>
      <c r="L732" s="175" t="s">
        <v>241</v>
      </c>
      <c r="M732" s="176" t="s">
        <v>754</v>
      </c>
      <c r="N732" s="175" t="s">
        <v>290</v>
      </c>
      <c r="O732" s="176">
        <v>5.378</v>
      </c>
      <c r="P732" s="175" t="s">
        <v>255</v>
      </c>
      <c r="Q732" s="176">
        <v>2.091</v>
      </c>
      <c r="R732" s="175" t="s">
        <v>241</v>
      </c>
      <c r="S732" s="176" t="s">
        <v>759</v>
      </c>
      <c r="T732" s="175" t="s">
        <v>241</v>
      </c>
      <c r="U732" s="176" t="s">
        <v>754</v>
      </c>
      <c r="V732" s="175" t="s">
        <v>241</v>
      </c>
      <c r="W732" s="176">
        <v>0</v>
      </c>
      <c r="X732" s="175" t="s">
        <v>241</v>
      </c>
      <c r="Y732" s="176">
        <v>0</v>
      </c>
      <c r="Z732" s="175" t="s">
        <v>241</v>
      </c>
      <c r="AA732" s="176">
        <v>0</v>
      </c>
      <c r="AB732" s="175" t="s">
        <v>241</v>
      </c>
      <c r="AC732" s="176">
        <v>0</v>
      </c>
      <c r="AD732" s="175" t="s">
        <v>257</v>
      </c>
      <c r="AE732" s="176" t="s">
        <v>814</v>
      </c>
      <c r="AF732" s="175" t="s">
        <v>241</v>
      </c>
      <c r="AG732" s="176">
        <v>0</v>
      </c>
      <c r="AH732" s="175" t="s">
        <v>241</v>
      </c>
      <c r="AI732" s="176">
        <v>0</v>
      </c>
      <c r="AJ732" s="100">
        <v>0</v>
      </c>
      <c r="AK732" s="101">
        <v>0</v>
      </c>
      <c r="AL732" s="184">
        <v>0</v>
      </c>
      <c r="AM732" s="101">
        <v>0</v>
      </c>
    </row>
    <row r="733" spans="1:39" ht="12.75">
      <c r="A733" s="38" t="s">
        <v>18</v>
      </c>
      <c r="B733" s="1" t="s">
        <v>167</v>
      </c>
      <c r="C733" s="65" t="s">
        <v>166</v>
      </c>
      <c r="D733" s="175" t="s">
        <v>241</v>
      </c>
      <c r="E733" s="36">
        <v>0</v>
      </c>
      <c r="F733" s="175" t="s">
        <v>241</v>
      </c>
      <c r="G733" s="176">
        <v>4</v>
      </c>
      <c r="H733" s="175" t="s">
        <v>241</v>
      </c>
      <c r="I733" s="176">
        <v>0</v>
      </c>
      <c r="J733" s="175" t="s">
        <v>241</v>
      </c>
      <c r="K733" s="176">
        <v>0</v>
      </c>
      <c r="L733" s="175" t="s">
        <v>241</v>
      </c>
      <c r="M733" s="176" t="s">
        <v>18</v>
      </c>
      <c r="N733" s="175" t="s">
        <v>241</v>
      </c>
      <c r="O733" s="176" t="s">
        <v>8</v>
      </c>
      <c r="P733" s="175" t="s">
        <v>241</v>
      </c>
      <c r="Q733" s="176">
        <v>2</v>
      </c>
      <c r="R733" s="175" t="s">
        <v>241</v>
      </c>
      <c r="S733" s="176">
        <v>32</v>
      </c>
      <c r="T733" s="175" t="s">
        <v>241</v>
      </c>
      <c r="U733" s="176">
        <v>0</v>
      </c>
      <c r="V733" s="175" t="s">
        <v>241</v>
      </c>
      <c r="W733" s="176">
        <v>0</v>
      </c>
      <c r="X733" s="175" t="s">
        <v>241</v>
      </c>
      <c r="Y733" s="176">
        <v>5</v>
      </c>
      <c r="Z733" s="175" t="s">
        <v>241</v>
      </c>
      <c r="AA733" s="176" t="s">
        <v>33</v>
      </c>
      <c r="AB733" s="175" t="s">
        <v>241</v>
      </c>
      <c r="AC733" s="176">
        <v>1</v>
      </c>
      <c r="AD733" s="175" t="s">
        <v>241</v>
      </c>
      <c r="AE733" s="176" t="s">
        <v>15</v>
      </c>
      <c r="AF733" s="175" t="s">
        <v>241</v>
      </c>
      <c r="AG733" s="176" t="s">
        <v>9</v>
      </c>
      <c r="AH733" s="175" t="s">
        <v>20</v>
      </c>
      <c r="AI733" s="176" t="s">
        <v>515</v>
      </c>
      <c r="AJ733" s="100">
        <v>5</v>
      </c>
      <c r="AK733" s="176" t="s">
        <v>8</v>
      </c>
      <c r="AL733" s="184">
        <v>0</v>
      </c>
      <c r="AM733" s="101">
        <v>52</v>
      </c>
    </row>
    <row r="734" spans="1:39" ht="12.75">
      <c r="A734" s="39"/>
      <c r="B734" s="2"/>
      <c r="C734" s="66" t="s">
        <v>148</v>
      </c>
      <c r="D734" s="175" t="s">
        <v>241</v>
      </c>
      <c r="E734" s="36">
        <v>0</v>
      </c>
      <c r="F734" s="175" t="s">
        <v>241</v>
      </c>
      <c r="G734" s="176">
        <v>9.282</v>
      </c>
      <c r="H734" s="175" t="s">
        <v>241</v>
      </c>
      <c r="I734" s="176">
        <v>0</v>
      </c>
      <c r="J734" s="175" t="s">
        <v>241</v>
      </c>
      <c r="K734" s="176">
        <v>0</v>
      </c>
      <c r="L734" s="175" t="s">
        <v>241</v>
      </c>
      <c r="M734" s="176" t="s">
        <v>774</v>
      </c>
      <c r="N734" s="175" t="s">
        <v>241</v>
      </c>
      <c r="O734" s="176" t="s">
        <v>928</v>
      </c>
      <c r="P734" s="175" t="s">
        <v>241</v>
      </c>
      <c r="Q734" s="176">
        <v>0.393</v>
      </c>
      <c r="R734" s="175" t="s">
        <v>241</v>
      </c>
      <c r="S734" s="176">
        <v>17.739</v>
      </c>
      <c r="T734" s="175" t="s">
        <v>241</v>
      </c>
      <c r="U734" s="176">
        <v>0</v>
      </c>
      <c r="V734" s="175" t="s">
        <v>241</v>
      </c>
      <c r="W734" s="176">
        <v>0</v>
      </c>
      <c r="X734" s="175" t="s">
        <v>241</v>
      </c>
      <c r="Y734" s="176">
        <v>13.474</v>
      </c>
      <c r="Z734" s="175" t="s">
        <v>241</v>
      </c>
      <c r="AA734" s="176" t="s">
        <v>847</v>
      </c>
      <c r="AB734" s="175" t="s">
        <v>241</v>
      </c>
      <c r="AC734" s="176">
        <v>2.386</v>
      </c>
      <c r="AD734" s="175" t="s">
        <v>241</v>
      </c>
      <c r="AE734" s="176" t="s">
        <v>815</v>
      </c>
      <c r="AF734" s="175" t="s">
        <v>241</v>
      </c>
      <c r="AG734" s="176" t="s">
        <v>874</v>
      </c>
      <c r="AH734" s="175" t="s">
        <v>325</v>
      </c>
      <c r="AI734" s="176" t="s">
        <v>879</v>
      </c>
      <c r="AJ734" s="100">
        <v>3.225</v>
      </c>
      <c r="AK734" s="176" t="s">
        <v>800</v>
      </c>
      <c r="AL734" s="184">
        <v>0</v>
      </c>
      <c r="AM734" s="101">
        <v>12.564</v>
      </c>
    </row>
    <row r="735" spans="1:39" ht="12.75">
      <c r="A735" s="38" t="s">
        <v>19</v>
      </c>
      <c r="B735" s="1" t="s">
        <v>168</v>
      </c>
      <c r="C735" s="65" t="s">
        <v>162</v>
      </c>
      <c r="D735" s="175" t="s">
        <v>241</v>
      </c>
      <c r="E735" s="36" t="s">
        <v>27</v>
      </c>
      <c r="F735" s="175" t="s">
        <v>241</v>
      </c>
      <c r="G735" s="176">
        <v>1</v>
      </c>
      <c r="H735" s="175" t="s">
        <v>241</v>
      </c>
      <c r="I735" s="176">
        <v>1</v>
      </c>
      <c r="J735" s="175" t="s">
        <v>241</v>
      </c>
      <c r="K735" s="176">
        <v>0</v>
      </c>
      <c r="L735" s="175" t="s">
        <v>241</v>
      </c>
      <c r="M735" s="176" t="s">
        <v>14</v>
      </c>
      <c r="N735" s="175" t="s">
        <v>241</v>
      </c>
      <c r="O735" s="176">
        <v>0</v>
      </c>
      <c r="P735" s="175" t="s">
        <v>241</v>
      </c>
      <c r="Q735" s="176" t="s">
        <v>14</v>
      </c>
      <c r="R735" s="175" t="s">
        <v>241</v>
      </c>
      <c r="S735" s="176" t="s">
        <v>9</v>
      </c>
      <c r="T735" s="175" t="s">
        <v>241</v>
      </c>
      <c r="U735" s="176">
        <v>0</v>
      </c>
      <c r="V735" s="175" t="s">
        <v>241</v>
      </c>
      <c r="W735" s="176">
        <v>1</v>
      </c>
      <c r="X735" s="175" t="s">
        <v>8</v>
      </c>
      <c r="Y735" s="176">
        <v>1</v>
      </c>
      <c r="Z735" s="175" t="s">
        <v>338</v>
      </c>
      <c r="AA735" s="176" t="s">
        <v>8</v>
      </c>
      <c r="AB735" s="175" t="s">
        <v>241</v>
      </c>
      <c r="AC735" s="176">
        <v>0</v>
      </c>
      <c r="AD735" s="175" t="s">
        <v>241</v>
      </c>
      <c r="AE735" s="176">
        <v>0</v>
      </c>
      <c r="AF735" s="175" t="s">
        <v>241</v>
      </c>
      <c r="AG735" s="176" t="s">
        <v>411</v>
      </c>
      <c r="AH735" s="175" t="s">
        <v>346</v>
      </c>
      <c r="AI735" s="176" t="s">
        <v>19</v>
      </c>
      <c r="AJ735" s="100" t="s">
        <v>348</v>
      </c>
      <c r="AK735" s="101">
        <v>8</v>
      </c>
      <c r="AL735" s="184" t="s">
        <v>348</v>
      </c>
      <c r="AM735" s="101">
        <v>4</v>
      </c>
    </row>
    <row r="736" spans="1:39" ht="12.75">
      <c r="A736" s="39"/>
      <c r="B736" s="2"/>
      <c r="C736" s="66" t="s">
        <v>148</v>
      </c>
      <c r="D736" s="175" t="s">
        <v>241</v>
      </c>
      <c r="E736" s="36" t="s">
        <v>791</v>
      </c>
      <c r="F736" s="175" t="s">
        <v>241</v>
      </c>
      <c r="G736" s="176">
        <v>0.301</v>
      </c>
      <c r="H736" s="175" t="s">
        <v>241</v>
      </c>
      <c r="I736" s="176">
        <v>7.532</v>
      </c>
      <c r="J736" s="175" t="s">
        <v>241</v>
      </c>
      <c r="K736" s="176">
        <v>0</v>
      </c>
      <c r="L736" s="175" t="s">
        <v>241</v>
      </c>
      <c r="M736" s="176" t="s">
        <v>908</v>
      </c>
      <c r="N736" s="175" t="s">
        <v>241</v>
      </c>
      <c r="O736" s="176">
        <v>0</v>
      </c>
      <c r="P736" s="175" t="s">
        <v>241</v>
      </c>
      <c r="Q736" s="176" t="s">
        <v>764</v>
      </c>
      <c r="R736" s="175" t="s">
        <v>241</v>
      </c>
      <c r="S736" s="176" t="s">
        <v>760</v>
      </c>
      <c r="T736" s="175" t="s">
        <v>241</v>
      </c>
      <c r="U736" s="176">
        <v>0</v>
      </c>
      <c r="V736" s="175" t="s">
        <v>241</v>
      </c>
      <c r="W736" s="176">
        <v>7.484</v>
      </c>
      <c r="X736" s="175" t="s">
        <v>337</v>
      </c>
      <c r="Y736" s="176">
        <v>0.951</v>
      </c>
      <c r="Z736" s="175" t="s">
        <v>339</v>
      </c>
      <c r="AA736" s="176" t="s">
        <v>822</v>
      </c>
      <c r="AB736" s="175" t="s">
        <v>241</v>
      </c>
      <c r="AC736" s="176">
        <v>0</v>
      </c>
      <c r="AD736" s="175" t="s">
        <v>241</v>
      </c>
      <c r="AE736" s="176">
        <v>3.641</v>
      </c>
      <c r="AF736" s="175" t="s">
        <v>241</v>
      </c>
      <c r="AG736" s="176" t="s">
        <v>875</v>
      </c>
      <c r="AH736" s="175" t="s">
        <v>347</v>
      </c>
      <c r="AI736" s="176" t="s">
        <v>797</v>
      </c>
      <c r="AJ736" s="100">
        <v>30</v>
      </c>
      <c r="AK736" s="101">
        <v>34.092</v>
      </c>
      <c r="AL736" s="184">
        <v>30</v>
      </c>
      <c r="AM736" s="101">
        <v>24.917</v>
      </c>
    </row>
    <row r="737" spans="1:39" ht="12.75">
      <c r="A737" s="38" t="s">
        <v>20</v>
      </c>
      <c r="B737" s="1" t="s">
        <v>169</v>
      </c>
      <c r="C737" s="65" t="s">
        <v>162</v>
      </c>
      <c r="D737" s="175" t="s">
        <v>241</v>
      </c>
      <c r="E737" s="36">
        <v>0</v>
      </c>
      <c r="F737" s="175" t="s">
        <v>9</v>
      </c>
      <c r="G737" s="176" t="s">
        <v>9</v>
      </c>
      <c r="H737" s="175" t="s">
        <v>241</v>
      </c>
      <c r="I737" s="176">
        <v>0</v>
      </c>
      <c r="J737" s="175" t="s">
        <v>241</v>
      </c>
      <c r="K737" s="176">
        <v>0</v>
      </c>
      <c r="L737" s="175" t="s">
        <v>8</v>
      </c>
      <c r="M737" s="176" t="s">
        <v>8</v>
      </c>
      <c r="N737" s="175" t="s">
        <v>27</v>
      </c>
      <c r="O737" s="176" t="s">
        <v>525</v>
      </c>
      <c r="P737" s="175" t="s">
        <v>8</v>
      </c>
      <c r="Q737" s="176">
        <v>2</v>
      </c>
      <c r="R737" s="175" t="s">
        <v>241</v>
      </c>
      <c r="S737" s="176">
        <v>0</v>
      </c>
      <c r="T737" s="175" t="s">
        <v>241</v>
      </c>
      <c r="U737" s="176">
        <v>0</v>
      </c>
      <c r="V737" s="175" t="s">
        <v>241</v>
      </c>
      <c r="W737" s="176">
        <v>0</v>
      </c>
      <c r="X737" s="175">
        <v>1</v>
      </c>
      <c r="Y737" s="176">
        <v>1</v>
      </c>
      <c r="Z737" s="175">
        <v>2</v>
      </c>
      <c r="AA737" s="176">
        <v>3</v>
      </c>
      <c r="AB737" s="175" t="s">
        <v>241</v>
      </c>
      <c r="AC737" s="176">
        <v>0</v>
      </c>
      <c r="AD737" s="175" t="s">
        <v>241</v>
      </c>
      <c r="AE737" s="176">
        <v>0</v>
      </c>
      <c r="AF737" s="175">
        <v>1</v>
      </c>
      <c r="AG737" s="176">
        <v>0</v>
      </c>
      <c r="AH737" s="175" t="s">
        <v>241</v>
      </c>
      <c r="AI737" s="176">
        <v>0</v>
      </c>
      <c r="AJ737" s="100">
        <v>0</v>
      </c>
      <c r="AK737" s="101">
        <v>0</v>
      </c>
      <c r="AL737" s="184">
        <v>0</v>
      </c>
      <c r="AM737" s="101">
        <v>0</v>
      </c>
    </row>
    <row r="738" spans="1:39" ht="12.75">
      <c r="A738" s="39"/>
      <c r="B738" s="2"/>
      <c r="C738" s="66" t="s">
        <v>148</v>
      </c>
      <c r="D738" s="175" t="s">
        <v>241</v>
      </c>
      <c r="E738" s="36">
        <v>0</v>
      </c>
      <c r="F738" s="175" t="s">
        <v>311</v>
      </c>
      <c r="G738" s="176" t="s">
        <v>479</v>
      </c>
      <c r="H738" s="175" t="s">
        <v>241</v>
      </c>
      <c r="I738" s="176">
        <v>0</v>
      </c>
      <c r="J738" s="175" t="s">
        <v>241</v>
      </c>
      <c r="K738" s="176">
        <v>0</v>
      </c>
      <c r="L738" s="175" t="s">
        <v>409</v>
      </c>
      <c r="M738" s="176" t="s">
        <v>776</v>
      </c>
      <c r="N738" s="175" t="s">
        <v>313</v>
      </c>
      <c r="O738" s="176" t="s">
        <v>526</v>
      </c>
      <c r="P738" s="175" t="s">
        <v>314</v>
      </c>
      <c r="Q738" s="176">
        <v>196.435</v>
      </c>
      <c r="R738" s="175" t="s">
        <v>241</v>
      </c>
      <c r="S738" s="176">
        <v>0</v>
      </c>
      <c r="T738" s="175" t="s">
        <v>241</v>
      </c>
      <c r="U738" s="176">
        <v>0</v>
      </c>
      <c r="V738" s="175" t="s">
        <v>241</v>
      </c>
      <c r="W738" s="176">
        <v>0</v>
      </c>
      <c r="X738" s="175" t="s">
        <v>250</v>
      </c>
      <c r="Y738" s="176">
        <v>191.72</v>
      </c>
      <c r="Z738" s="175" t="s">
        <v>318</v>
      </c>
      <c r="AA738" s="176">
        <v>474.986</v>
      </c>
      <c r="AB738" s="175" t="s">
        <v>241</v>
      </c>
      <c r="AC738" s="176">
        <v>0</v>
      </c>
      <c r="AD738" s="175" t="s">
        <v>241</v>
      </c>
      <c r="AE738" s="176">
        <v>0</v>
      </c>
      <c r="AF738" s="175" t="s">
        <v>251</v>
      </c>
      <c r="AG738" s="176">
        <v>0</v>
      </c>
      <c r="AH738" s="175" t="s">
        <v>241</v>
      </c>
      <c r="AI738" s="176">
        <v>0</v>
      </c>
      <c r="AJ738" s="100">
        <v>0</v>
      </c>
      <c r="AK738" s="101">
        <v>0</v>
      </c>
      <c r="AL738" s="184">
        <v>0</v>
      </c>
      <c r="AM738" s="101">
        <v>0</v>
      </c>
    </row>
    <row r="739" spans="1:39" ht="12.75">
      <c r="A739" s="38" t="s">
        <v>21</v>
      </c>
      <c r="B739" s="1" t="s">
        <v>170</v>
      </c>
      <c r="C739" s="65" t="s">
        <v>162</v>
      </c>
      <c r="D739" s="175">
        <v>3</v>
      </c>
      <c r="E739" s="36">
        <v>2</v>
      </c>
      <c r="F739" s="175" t="s">
        <v>27</v>
      </c>
      <c r="G739" s="176">
        <v>1</v>
      </c>
      <c r="H739" s="175" t="s">
        <v>241</v>
      </c>
      <c r="I739" s="176">
        <v>0</v>
      </c>
      <c r="J739" s="175" t="s">
        <v>241</v>
      </c>
      <c r="K739" s="176">
        <v>0</v>
      </c>
      <c r="L739" s="175" t="s">
        <v>241</v>
      </c>
      <c r="M739" s="176">
        <v>0</v>
      </c>
      <c r="N739" s="175" t="s">
        <v>241</v>
      </c>
      <c r="O739" s="176">
        <v>3</v>
      </c>
      <c r="P739" s="175" t="s">
        <v>241</v>
      </c>
      <c r="Q739" s="176">
        <v>0</v>
      </c>
      <c r="R739" s="175" t="s">
        <v>241</v>
      </c>
      <c r="S739" s="176">
        <v>0</v>
      </c>
      <c r="T739" s="175" t="s">
        <v>241</v>
      </c>
      <c r="U739" s="176">
        <v>1</v>
      </c>
      <c r="V739" s="175" t="s">
        <v>241</v>
      </c>
      <c r="W739" s="176">
        <v>0</v>
      </c>
      <c r="X739" s="175" t="s">
        <v>241</v>
      </c>
      <c r="Y739" s="176">
        <v>0</v>
      </c>
      <c r="Z739" s="175" t="s">
        <v>241</v>
      </c>
      <c r="AA739" s="176">
        <v>0</v>
      </c>
      <c r="AB739" s="175" t="s">
        <v>241</v>
      </c>
      <c r="AC739" s="176">
        <v>0</v>
      </c>
      <c r="AD739" s="175" t="s">
        <v>241</v>
      </c>
      <c r="AE739" s="176">
        <v>0</v>
      </c>
      <c r="AF739" s="175" t="s">
        <v>241</v>
      </c>
      <c r="AG739" s="176">
        <v>0</v>
      </c>
      <c r="AH739" s="175">
        <v>1</v>
      </c>
      <c r="AI739" s="176">
        <v>2</v>
      </c>
      <c r="AJ739" s="100">
        <v>0</v>
      </c>
      <c r="AK739" s="101">
        <v>0</v>
      </c>
      <c r="AL739" s="184">
        <v>0</v>
      </c>
      <c r="AM739" s="101">
        <v>0</v>
      </c>
    </row>
    <row r="740" spans="1:39" ht="12.75">
      <c r="A740" s="39"/>
      <c r="B740" s="2" t="s">
        <v>171</v>
      </c>
      <c r="C740" s="66" t="s">
        <v>148</v>
      </c>
      <c r="D740" s="175" t="s">
        <v>310</v>
      </c>
      <c r="E740" s="36">
        <v>14.533</v>
      </c>
      <c r="F740" s="175" t="s">
        <v>312</v>
      </c>
      <c r="G740" s="176">
        <v>13.486</v>
      </c>
      <c r="H740" s="175" t="s">
        <v>241</v>
      </c>
      <c r="I740" s="176">
        <v>0</v>
      </c>
      <c r="J740" s="175" t="s">
        <v>241</v>
      </c>
      <c r="K740" s="176">
        <v>0</v>
      </c>
      <c r="L740" s="175" t="s">
        <v>241</v>
      </c>
      <c r="M740" s="176">
        <v>0</v>
      </c>
      <c r="N740" s="175" t="s">
        <v>241</v>
      </c>
      <c r="O740" s="176">
        <v>30.033</v>
      </c>
      <c r="P740" s="175" t="s">
        <v>241</v>
      </c>
      <c r="Q740" s="176">
        <v>0</v>
      </c>
      <c r="R740" s="175" t="s">
        <v>241</v>
      </c>
      <c r="S740" s="176">
        <v>0</v>
      </c>
      <c r="T740" s="175" t="s">
        <v>241</v>
      </c>
      <c r="U740" s="176">
        <v>38.074</v>
      </c>
      <c r="V740" s="175" t="s">
        <v>241</v>
      </c>
      <c r="W740" s="176">
        <v>0</v>
      </c>
      <c r="X740" s="175" t="s">
        <v>241</v>
      </c>
      <c r="Y740" s="176">
        <v>0</v>
      </c>
      <c r="Z740" s="175" t="s">
        <v>241</v>
      </c>
      <c r="AA740" s="176">
        <v>0</v>
      </c>
      <c r="AB740" s="175" t="s">
        <v>241</v>
      </c>
      <c r="AC740" s="176">
        <v>0</v>
      </c>
      <c r="AD740" s="175" t="s">
        <v>241</v>
      </c>
      <c r="AE740" s="176">
        <v>0</v>
      </c>
      <c r="AF740" s="175" t="s">
        <v>241</v>
      </c>
      <c r="AG740" s="176">
        <v>0</v>
      </c>
      <c r="AH740" s="175" t="s">
        <v>263</v>
      </c>
      <c r="AI740" s="176">
        <v>4.625</v>
      </c>
      <c r="AJ740" s="100">
        <v>0</v>
      </c>
      <c r="AK740" s="101">
        <v>0</v>
      </c>
      <c r="AL740" s="184">
        <v>0</v>
      </c>
      <c r="AM740" s="101">
        <v>0</v>
      </c>
    </row>
    <row r="741" spans="1:39" ht="12.75">
      <c r="A741" s="38" t="s">
        <v>22</v>
      </c>
      <c r="B741" s="1" t="s">
        <v>535</v>
      </c>
      <c r="C741" s="65" t="s">
        <v>147</v>
      </c>
      <c r="D741" s="175" t="s">
        <v>241</v>
      </c>
      <c r="E741" s="36">
        <v>0</v>
      </c>
      <c r="F741" s="175" t="s">
        <v>241</v>
      </c>
      <c r="G741" s="176">
        <v>0</v>
      </c>
      <c r="H741" s="175" t="s">
        <v>241</v>
      </c>
      <c r="I741" s="176">
        <v>0</v>
      </c>
      <c r="J741" s="175" t="s">
        <v>241</v>
      </c>
      <c r="K741" s="176">
        <v>0</v>
      </c>
      <c r="L741" s="175" t="s">
        <v>241</v>
      </c>
      <c r="M741" s="176">
        <v>0</v>
      </c>
      <c r="N741" s="175" t="s">
        <v>241</v>
      </c>
      <c r="O741" s="176">
        <v>0</v>
      </c>
      <c r="P741" s="175" t="s">
        <v>241</v>
      </c>
      <c r="Q741" s="176">
        <v>0</v>
      </c>
      <c r="R741" s="175" t="s">
        <v>241</v>
      </c>
      <c r="S741" s="176">
        <v>0</v>
      </c>
      <c r="T741" s="175" t="s">
        <v>241</v>
      </c>
      <c r="U741" s="176">
        <v>0</v>
      </c>
      <c r="V741" s="175" t="s">
        <v>241</v>
      </c>
      <c r="W741" s="176">
        <v>0</v>
      </c>
      <c r="X741" s="175" t="s">
        <v>241</v>
      </c>
      <c r="Y741" s="176">
        <v>0</v>
      </c>
      <c r="Z741" s="175" t="s">
        <v>241</v>
      </c>
      <c r="AA741" s="176">
        <v>0</v>
      </c>
      <c r="AB741" s="175" t="s">
        <v>241</v>
      </c>
      <c r="AC741" s="176">
        <v>0</v>
      </c>
      <c r="AD741" s="175" t="s">
        <v>241</v>
      </c>
      <c r="AE741" s="176">
        <v>0</v>
      </c>
      <c r="AF741" s="175" t="s">
        <v>241</v>
      </c>
      <c r="AG741" s="176">
        <v>0</v>
      </c>
      <c r="AH741" s="175" t="s">
        <v>241</v>
      </c>
      <c r="AI741" s="176">
        <v>0</v>
      </c>
      <c r="AJ741" s="100">
        <v>0</v>
      </c>
      <c r="AK741" s="101">
        <v>0</v>
      </c>
      <c r="AL741" s="184">
        <v>0</v>
      </c>
      <c r="AM741" s="101">
        <v>5</v>
      </c>
    </row>
    <row r="742" spans="1:39" ht="12.75">
      <c r="A742" s="39"/>
      <c r="B742" s="2" t="s">
        <v>300</v>
      </c>
      <c r="C742" s="66" t="s">
        <v>148</v>
      </c>
      <c r="D742" s="175" t="s">
        <v>241</v>
      </c>
      <c r="E742" s="36">
        <v>0</v>
      </c>
      <c r="F742" s="175" t="s">
        <v>241</v>
      </c>
      <c r="G742" s="176">
        <v>0</v>
      </c>
      <c r="H742" s="175" t="s">
        <v>241</v>
      </c>
      <c r="I742" s="176">
        <v>0</v>
      </c>
      <c r="J742" s="175" t="s">
        <v>241</v>
      </c>
      <c r="K742" s="176">
        <v>0</v>
      </c>
      <c r="L742" s="175" t="s">
        <v>241</v>
      </c>
      <c r="M742" s="176">
        <v>0</v>
      </c>
      <c r="N742" s="175" t="s">
        <v>241</v>
      </c>
      <c r="O742" s="176">
        <v>0</v>
      </c>
      <c r="P742" s="175" t="s">
        <v>241</v>
      </c>
      <c r="Q742" s="176">
        <v>0</v>
      </c>
      <c r="R742" s="175" t="s">
        <v>241</v>
      </c>
      <c r="S742" s="176">
        <v>0</v>
      </c>
      <c r="T742" s="175" t="s">
        <v>241</v>
      </c>
      <c r="U742" s="176">
        <v>0</v>
      </c>
      <c r="V742" s="175" t="s">
        <v>241</v>
      </c>
      <c r="W742" s="176">
        <v>0</v>
      </c>
      <c r="X742" s="175" t="s">
        <v>241</v>
      </c>
      <c r="Y742" s="176">
        <v>0</v>
      </c>
      <c r="Z742" s="175" t="s">
        <v>241</v>
      </c>
      <c r="AA742" s="176">
        <v>0</v>
      </c>
      <c r="AB742" s="175" t="s">
        <v>241</v>
      </c>
      <c r="AC742" s="176">
        <v>0</v>
      </c>
      <c r="AD742" s="175" t="s">
        <v>241</v>
      </c>
      <c r="AE742" s="176">
        <v>0</v>
      </c>
      <c r="AF742" s="175" t="s">
        <v>241</v>
      </c>
      <c r="AG742" s="176">
        <v>0</v>
      </c>
      <c r="AH742" s="175" t="s">
        <v>241</v>
      </c>
      <c r="AI742" s="176">
        <v>0</v>
      </c>
      <c r="AJ742" s="100">
        <v>0</v>
      </c>
      <c r="AK742" s="101">
        <v>0</v>
      </c>
      <c r="AL742" s="184">
        <v>0</v>
      </c>
      <c r="AM742" s="101">
        <v>2.504</v>
      </c>
    </row>
    <row r="743" spans="1:39" ht="12.75">
      <c r="A743" s="38" t="s">
        <v>23</v>
      </c>
      <c r="B743" s="1" t="s">
        <v>531</v>
      </c>
      <c r="C743" s="65" t="s">
        <v>5</v>
      </c>
      <c r="D743" s="175" t="s">
        <v>241</v>
      </c>
      <c r="E743" s="36">
        <v>0</v>
      </c>
      <c r="F743" s="175" t="s">
        <v>241</v>
      </c>
      <c r="G743" s="176" t="s">
        <v>19</v>
      </c>
      <c r="H743" s="175" t="s">
        <v>241</v>
      </c>
      <c r="I743" s="176">
        <v>0</v>
      </c>
      <c r="J743" s="175" t="s">
        <v>241</v>
      </c>
      <c r="K743" s="176">
        <v>0</v>
      </c>
      <c r="L743" s="175" t="s">
        <v>241</v>
      </c>
      <c r="M743" s="176" t="s">
        <v>196</v>
      </c>
      <c r="N743" s="175" t="s">
        <v>241</v>
      </c>
      <c r="O743" s="176">
        <v>6</v>
      </c>
      <c r="P743" s="175" t="s">
        <v>241</v>
      </c>
      <c r="Q743" s="176" t="s">
        <v>765</v>
      </c>
      <c r="R743" s="175" t="s">
        <v>241</v>
      </c>
      <c r="S743" s="176" t="s">
        <v>931</v>
      </c>
      <c r="T743" s="175" t="s">
        <v>241</v>
      </c>
      <c r="U743" s="176" t="s">
        <v>934</v>
      </c>
      <c r="V743" s="175" t="s">
        <v>241</v>
      </c>
      <c r="W743" s="176">
        <v>6</v>
      </c>
      <c r="X743" s="175" t="s">
        <v>241</v>
      </c>
      <c r="Y743" s="176" t="s">
        <v>9</v>
      </c>
      <c r="Z743" s="175" t="s">
        <v>227</v>
      </c>
      <c r="AA743" s="176">
        <v>3</v>
      </c>
      <c r="AB743" s="175" t="s">
        <v>241</v>
      </c>
      <c r="AC743" s="176">
        <v>0.5</v>
      </c>
      <c r="AD743" s="175" t="s">
        <v>227</v>
      </c>
      <c r="AE743" s="176">
        <v>60</v>
      </c>
      <c r="AF743" s="175" t="s">
        <v>241</v>
      </c>
      <c r="AG743" s="176">
        <v>0</v>
      </c>
      <c r="AH743" s="175" t="s">
        <v>20</v>
      </c>
      <c r="AI743" s="176" t="s">
        <v>16</v>
      </c>
      <c r="AJ743" s="175" t="s">
        <v>20</v>
      </c>
      <c r="AK743" s="176" t="s">
        <v>497</v>
      </c>
      <c r="AL743" s="184">
        <v>0</v>
      </c>
      <c r="AM743" s="101">
        <v>26</v>
      </c>
    </row>
    <row r="744" spans="1:39" ht="12.75">
      <c r="A744" s="39"/>
      <c r="B744" s="2" t="s">
        <v>533</v>
      </c>
      <c r="C744" s="66" t="s">
        <v>148</v>
      </c>
      <c r="D744" s="175" t="s">
        <v>241</v>
      </c>
      <c r="E744" s="36">
        <v>0</v>
      </c>
      <c r="F744" s="175" t="s">
        <v>241</v>
      </c>
      <c r="G744" s="176" t="s">
        <v>789</v>
      </c>
      <c r="H744" s="175" t="s">
        <v>241</v>
      </c>
      <c r="I744" s="176">
        <v>0</v>
      </c>
      <c r="J744" s="175" t="s">
        <v>241</v>
      </c>
      <c r="K744" s="176">
        <v>0</v>
      </c>
      <c r="L744" s="175" t="s">
        <v>241</v>
      </c>
      <c r="M744" s="176" t="s">
        <v>777</v>
      </c>
      <c r="N744" s="175" t="s">
        <v>241</v>
      </c>
      <c r="O744" s="176">
        <v>3.403</v>
      </c>
      <c r="P744" s="175" t="s">
        <v>241</v>
      </c>
      <c r="Q744" s="176" t="s">
        <v>766</v>
      </c>
      <c r="R744" s="175" t="s">
        <v>241</v>
      </c>
      <c r="S744" s="176" t="s">
        <v>932</v>
      </c>
      <c r="T744" s="175" t="s">
        <v>241</v>
      </c>
      <c r="U744" s="176" t="s">
        <v>935</v>
      </c>
      <c r="V744" s="175" t="s">
        <v>241</v>
      </c>
      <c r="W744" s="176">
        <v>24.678</v>
      </c>
      <c r="X744" s="175" t="s">
        <v>241</v>
      </c>
      <c r="Y744" s="176" t="s">
        <v>846</v>
      </c>
      <c r="Z744" s="175" t="s">
        <v>279</v>
      </c>
      <c r="AA744" s="176">
        <v>3.731</v>
      </c>
      <c r="AB744" s="175" t="s">
        <v>241</v>
      </c>
      <c r="AC744" s="176">
        <v>0.748</v>
      </c>
      <c r="AD744" s="175" t="s">
        <v>279</v>
      </c>
      <c r="AE744" s="176">
        <v>22.04</v>
      </c>
      <c r="AF744" s="175" t="s">
        <v>241</v>
      </c>
      <c r="AG744" s="176">
        <v>0</v>
      </c>
      <c r="AH744" s="175" t="s">
        <v>262</v>
      </c>
      <c r="AI744" s="176" t="s">
        <v>498</v>
      </c>
      <c r="AJ744" s="175" t="s">
        <v>262</v>
      </c>
      <c r="AK744" s="176" t="s">
        <v>498</v>
      </c>
      <c r="AL744" s="184">
        <v>0</v>
      </c>
      <c r="AM744" s="101">
        <v>9.879</v>
      </c>
    </row>
    <row r="745" spans="1:39" ht="12.75">
      <c r="A745" s="38" t="s">
        <v>24</v>
      </c>
      <c r="B745" s="1" t="s">
        <v>202</v>
      </c>
      <c r="C745" s="65" t="s">
        <v>162</v>
      </c>
      <c r="D745" s="175" t="s">
        <v>241</v>
      </c>
      <c r="E745" s="36">
        <v>0</v>
      </c>
      <c r="F745" s="175" t="s">
        <v>241</v>
      </c>
      <c r="G745" s="176">
        <v>0</v>
      </c>
      <c r="H745" s="175" t="s">
        <v>241</v>
      </c>
      <c r="I745" s="176">
        <v>0</v>
      </c>
      <c r="J745" s="175" t="s">
        <v>241</v>
      </c>
      <c r="K745" s="176">
        <v>0</v>
      </c>
      <c r="L745" s="175" t="s">
        <v>241</v>
      </c>
      <c r="M745" s="176">
        <v>0</v>
      </c>
      <c r="N745" s="175" t="s">
        <v>241</v>
      </c>
      <c r="O745" s="176">
        <v>0</v>
      </c>
      <c r="P745" s="175" t="s">
        <v>241</v>
      </c>
      <c r="Q745" s="176">
        <v>0</v>
      </c>
      <c r="R745" s="175" t="s">
        <v>241</v>
      </c>
      <c r="S745" s="176">
        <v>0</v>
      </c>
      <c r="T745" s="175" t="s">
        <v>241</v>
      </c>
      <c r="U745" s="176">
        <v>0</v>
      </c>
      <c r="V745" s="175" t="s">
        <v>15</v>
      </c>
      <c r="W745" s="176">
        <v>0</v>
      </c>
      <c r="X745" s="175" t="s">
        <v>241</v>
      </c>
      <c r="Y745" s="176">
        <v>0</v>
      </c>
      <c r="Z745" s="175" t="s">
        <v>241</v>
      </c>
      <c r="AA745" s="176">
        <v>0</v>
      </c>
      <c r="AB745" s="175" t="s">
        <v>185</v>
      </c>
      <c r="AC745" s="176" t="s">
        <v>8</v>
      </c>
      <c r="AD745" s="175" t="s">
        <v>241</v>
      </c>
      <c r="AE745" s="176">
        <v>0</v>
      </c>
      <c r="AF745" s="175" t="s">
        <v>241</v>
      </c>
      <c r="AG745" s="176">
        <v>0</v>
      </c>
      <c r="AH745" s="175" t="s">
        <v>241</v>
      </c>
      <c r="AI745" s="176">
        <v>0</v>
      </c>
      <c r="AJ745" s="100">
        <v>16</v>
      </c>
      <c r="AK745" s="101">
        <v>16</v>
      </c>
      <c r="AL745" s="184">
        <v>14</v>
      </c>
      <c r="AM745" s="101">
        <v>18</v>
      </c>
    </row>
    <row r="746" spans="1:39" ht="12.75">
      <c r="A746" s="39"/>
      <c r="B746" s="2" t="s">
        <v>175</v>
      </c>
      <c r="C746" s="66" t="s">
        <v>148</v>
      </c>
      <c r="D746" s="175" t="s">
        <v>241</v>
      </c>
      <c r="E746" s="36">
        <v>0</v>
      </c>
      <c r="F746" s="175" t="s">
        <v>241</v>
      </c>
      <c r="G746" s="176">
        <v>0</v>
      </c>
      <c r="H746" s="175" t="s">
        <v>241</v>
      </c>
      <c r="I746" s="176">
        <v>0</v>
      </c>
      <c r="J746" s="175" t="s">
        <v>241</v>
      </c>
      <c r="K746" s="176">
        <v>0</v>
      </c>
      <c r="L746" s="175" t="s">
        <v>241</v>
      </c>
      <c r="M746" s="176">
        <v>0</v>
      </c>
      <c r="N746" s="175" t="s">
        <v>241</v>
      </c>
      <c r="O746" s="176">
        <v>0</v>
      </c>
      <c r="P746" s="175" t="s">
        <v>241</v>
      </c>
      <c r="Q746" s="176">
        <v>0</v>
      </c>
      <c r="R746" s="175" t="s">
        <v>241</v>
      </c>
      <c r="S746" s="176">
        <v>0</v>
      </c>
      <c r="T746" s="175" t="s">
        <v>241</v>
      </c>
      <c r="U746" s="176">
        <v>0</v>
      </c>
      <c r="V746" s="175" t="s">
        <v>262</v>
      </c>
      <c r="W746" s="176">
        <v>0</v>
      </c>
      <c r="X746" s="175" t="s">
        <v>241</v>
      </c>
      <c r="Y746" s="176">
        <v>0</v>
      </c>
      <c r="Z746" s="175" t="s">
        <v>241</v>
      </c>
      <c r="AA746" s="176">
        <v>0</v>
      </c>
      <c r="AB746" s="175" t="s">
        <v>333</v>
      </c>
      <c r="AC746" s="176" t="s">
        <v>534</v>
      </c>
      <c r="AD746" s="175" t="s">
        <v>241</v>
      </c>
      <c r="AE746" s="176">
        <v>0</v>
      </c>
      <c r="AF746" s="175" t="s">
        <v>241</v>
      </c>
      <c r="AG746" s="176">
        <v>0</v>
      </c>
      <c r="AH746" s="175" t="s">
        <v>241</v>
      </c>
      <c r="AI746" s="176">
        <v>0</v>
      </c>
      <c r="AJ746" s="175" t="s">
        <v>331</v>
      </c>
      <c r="AK746" s="176" t="s">
        <v>490</v>
      </c>
      <c r="AL746" s="178" t="s">
        <v>332</v>
      </c>
      <c r="AM746" s="176" t="s">
        <v>806</v>
      </c>
    </row>
    <row r="747" spans="1:39" ht="12.75">
      <c r="A747" s="38" t="s">
        <v>33</v>
      </c>
      <c r="B747" s="1" t="s">
        <v>176</v>
      </c>
      <c r="C747" s="65" t="s">
        <v>177</v>
      </c>
      <c r="D747" s="175" t="s">
        <v>241</v>
      </c>
      <c r="E747" s="36">
        <v>0</v>
      </c>
      <c r="F747" s="175" t="s">
        <v>241</v>
      </c>
      <c r="G747" s="176">
        <v>0</v>
      </c>
      <c r="H747" s="175" t="s">
        <v>241</v>
      </c>
      <c r="I747" s="176">
        <v>0</v>
      </c>
      <c r="J747" s="175" t="s">
        <v>241</v>
      </c>
      <c r="K747" s="176">
        <v>0</v>
      </c>
      <c r="L747" s="175" t="s">
        <v>241</v>
      </c>
      <c r="M747" s="176">
        <v>0</v>
      </c>
      <c r="N747" s="175" t="s">
        <v>241</v>
      </c>
      <c r="O747" s="176" t="s">
        <v>241</v>
      </c>
      <c r="P747" s="175" t="s">
        <v>241</v>
      </c>
      <c r="Q747" s="176">
        <v>0</v>
      </c>
      <c r="R747" s="175" t="s">
        <v>241</v>
      </c>
      <c r="S747" s="176">
        <v>0</v>
      </c>
      <c r="T747" s="175" t="s">
        <v>241</v>
      </c>
      <c r="U747" s="176">
        <v>0</v>
      </c>
      <c r="V747" s="175" t="s">
        <v>241</v>
      </c>
      <c r="W747" s="176">
        <v>0</v>
      </c>
      <c r="X747" s="175" t="s">
        <v>241</v>
      </c>
      <c r="Y747" s="176">
        <v>0</v>
      </c>
      <c r="Z747" s="175">
        <v>10</v>
      </c>
      <c r="AA747" s="176">
        <v>0</v>
      </c>
      <c r="AB747" s="175" t="s">
        <v>241</v>
      </c>
      <c r="AC747" s="176" t="s">
        <v>519</v>
      </c>
      <c r="AD747" s="175" t="s">
        <v>241</v>
      </c>
      <c r="AE747" s="176">
        <v>0</v>
      </c>
      <c r="AF747" s="175" t="s">
        <v>241</v>
      </c>
      <c r="AG747" s="176">
        <v>0</v>
      </c>
      <c r="AH747" s="175">
        <v>10</v>
      </c>
      <c r="AI747" s="176">
        <v>0</v>
      </c>
      <c r="AJ747" s="175">
        <v>10</v>
      </c>
      <c r="AK747" s="176" t="s">
        <v>20</v>
      </c>
      <c r="AL747" s="178">
        <v>10</v>
      </c>
      <c r="AM747" s="176">
        <v>4</v>
      </c>
    </row>
    <row r="748" spans="1:39" ht="12.75">
      <c r="A748" s="39"/>
      <c r="B748" s="2"/>
      <c r="C748" s="66" t="s">
        <v>148</v>
      </c>
      <c r="D748" s="175" t="s">
        <v>241</v>
      </c>
      <c r="E748" s="36">
        <v>0</v>
      </c>
      <c r="F748" s="175" t="s">
        <v>241</v>
      </c>
      <c r="G748" s="176">
        <v>0</v>
      </c>
      <c r="H748" s="175" t="s">
        <v>241</v>
      </c>
      <c r="I748" s="176">
        <v>0</v>
      </c>
      <c r="J748" s="175" t="s">
        <v>241</v>
      </c>
      <c r="K748" s="176">
        <v>0</v>
      </c>
      <c r="L748" s="175" t="s">
        <v>241</v>
      </c>
      <c r="M748" s="176">
        <v>0</v>
      </c>
      <c r="N748" s="175" t="s">
        <v>241</v>
      </c>
      <c r="O748" s="176">
        <v>0</v>
      </c>
      <c r="P748" s="175" t="s">
        <v>241</v>
      </c>
      <c r="Q748" s="176">
        <v>0</v>
      </c>
      <c r="R748" s="175" t="s">
        <v>241</v>
      </c>
      <c r="S748" s="176">
        <v>0</v>
      </c>
      <c r="T748" s="175" t="s">
        <v>241</v>
      </c>
      <c r="U748" s="176">
        <v>0</v>
      </c>
      <c r="V748" s="175" t="s">
        <v>241</v>
      </c>
      <c r="W748" s="176">
        <v>1.744</v>
      </c>
      <c r="X748" s="175" t="s">
        <v>241</v>
      </c>
      <c r="Y748" s="176">
        <v>0</v>
      </c>
      <c r="Z748" s="175" t="s">
        <v>319</v>
      </c>
      <c r="AA748" s="176">
        <v>0</v>
      </c>
      <c r="AB748" s="175" t="s">
        <v>241</v>
      </c>
      <c r="AC748" s="176">
        <v>0.408</v>
      </c>
      <c r="AD748" s="175" t="s">
        <v>241</v>
      </c>
      <c r="AE748" s="176">
        <v>0</v>
      </c>
      <c r="AF748" s="175" t="s">
        <v>241</v>
      </c>
      <c r="AG748" s="176">
        <v>0.281</v>
      </c>
      <c r="AH748" s="175" t="s">
        <v>326</v>
      </c>
      <c r="AI748" s="176">
        <v>0</v>
      </c>
      <c r="AJ748" s="175" t="s">
        <v>326</v>
      </c>
      <c r="AK748" s="176" t="s">
        <v>801</v>
      </c>
      <c r="AL748" s="178" t="s">
        <v>326</v>
      </c>
      <c r="AM748" s="176">
        <v>3.79</v>
      </c>
    </row>
    <row r="749" spans="1:39" ht="12.75">
      <c r="A749" s="38" t="s">
        <v>178</v>
      </c>
      <c r="B749" s="1" t="s">
        <v>179</v>
      </c>
      <c r="C749" s="65" t="s">
        <v>177</v>
      </c>
      <c r="D749" s="175" t="s">
        <v>241</v>
      </c>
      <c r="E749" s="36">
        <v>2.5</v>
      </c>
      <c r="F749" s="175" t="s">
        <v>241</v>
      </c>
      <c r="G749" s="176" t="s">
        <v>499</v>
      </c>
      <c r="H749" s="175" t="s">
        <v>241</v>
      </c>
      <c r="I749" s="176">
        <v>4</v>
      </c>
      <c r="J749" s="175" t="s">
        <v>241</v>
      </c>
      <c r="K749" s="176">
        <v>5</v>
      </c>
      <c r="L749" s="175" t="s">
        <v>241</v>
      </c>
      <c r="M749" s="176">
        <v>0</v>
      </c>
      <c r="N749" s="175" t="s">
        <v>241</v>
      </c>
      <c r="O749" s="176" t="s">
        <v>184</v>
      </c>
      <c r="P749" s="175" t="s">
        <v>241</v>
      </c>
      <c r="Q749" s="176">
        <v>3</v>
      </c>
      <c r="R749" s="175" t="s">
        <v>241</v>
      </c>
      <c r="S749" s="176">
        <v>2.5</v>
      </c>
      <c r="T749" s="175" t="s">
        <v>181</v>
      </c>
      <c r="U749" s="176">
        <v>28</v>
      </c>
      <c r="V749" s="175" t="s">
        <v>241</v>
      </c>
      <c r="W749" s="176">
        <v>10</v>
      </c>
      <c r="X749" s="175" t="s">
        <v>241</v>
      </c>
      <c r="Y749" s="176">
        <v>4</v>
      </c>
      <c r="Z749" s="175" t="s">
        <v>241</v>
      </c>
      <c r="AA749" s="176">
        <v>10</v>
      </c>
      <c r="AB749" s="175" t="s">
        <v>241</v>
      </c>
      <c r="AC749" s="176" t="s">
        <v>818</v>
      </c>
      <c r="AD749" s="175" t="s">
        <v>241</v>
      </c>
      <c r="AE749" s="176" t="s">
        <v>33</v>
      </c>
      <c r="AF749" s="175" t="s">
        <v>241</v>
      </c>
      <c r="AG749" s="176">
        <v>0.4</v>
      </c>
      <c r="AH749" s="175" t="s">
        <v>241</v>
      </c>
      <c r="AI749" s="176">
        <v>2</v>
      </c>
      <c r="AJ749" s="100">
        <v>0</v>
      </c>
      <c r="AK749" s="101">
        <v>3</v>
      </c>
      <c r="AL749" s="184">
        <v>0</v>
      </c>
      <c r="AM749" s="101">
        <v>1</v>
      </c>
    </row>
    <row r="750" spans="1:39" ht="12.75">
      <c r="A750" s="39"/>
      <c r="B750" s="2"/>
      <c r="C750" s="66" t="s">
        <v>148</v>
      </c>
      <c r="D750" s="175" t="s">
        <v>241</v>
      </c>
      <c r="E750" s="36">
        <v>1.625</v>
      </c>
      <c r="F750" s="175" t="s">
        <v>241</v>
      </c>
      <c r="G750" s="176" t="s">
        <v>786</v>
      </c>
      <c r="H750" s="175" t="s">
        <v>241</v>
      </c>
      <c r="I750" s="176">
        <v>1.897</v>
      </c>
      <c r="J750" s="175" t="s">
        <v>241</v>
      </c>
      <c r="K750" s="176">
        <v>4.02</v>
      </c>
      <c r="L750" s="175" t="s">
        <v>241</v>
      </c>
      <c r="M750" s="176">
        <v>0</v>
      </c>
      <c r="N750" s="175" t="s">
        <v>241</v>
      </c>
      <c r="O750" s="176" t="s">
        <v>541</v>
      </c>
      <c r="P750" s="175" t="s">
        <v>241</v>
      </c>
      <c r="Q750" s="176">
        <v>1.922</v>
      </c>
      <c r="R750" s="175" t="s">
        <v>241</v>
      </c>
      <c r="S750" s="176">
        <v>1.779</v>
      </c>
      <c r="T750" s="175" t="s">
        <v>315</v>
      </c>
      <c r="U750" s="176">
        <v>14.658</v>
      </c>
      <c r="V750" s="175" t="s">
        <v>241</v>
      </c>
      <c r="W750" s="176">
        <v>6.058</v>
      </c>
      <c r="X750" s="175" t="s">
        <v>241</v>
      </c>
      <c r="Y750" s="176">
        <v>3.389</v>
      </c>
      <c r="Z750" s="175" t="s">
        <v>241</v>
      </c>
      <c r="AA750" s="176">
        <v>7.542</v>
      </c>
      <c r="AB750" s="175" t="s">
        <v>241</v>
      </c>
      <c r="AC750" s="176" t="s">
        <v>540</v>
      </c>
      <c r="AD750" s="175" t="s">
        <v>241</v>
      </c>
      <c r="AE750" s="176" t="s">
        <v>886</v>
      </c>
      <c r="AF750" s="175" t="s">
        <v>241</v>
      </c>
      <c r="AG750" s="176">
        <v>0.8320000000000001</v>
      </c>
      <c r="AH750" s="175" t="s">
        <v>241</v>
      </c>
      <c r="AI750" s="176">
        <v>2.353</v>
      </c>
      <c r="AJ750" s="100">
        <v>0</v>
      </c>
      <c r="AK750" s="101">
        <v>2.283</v>
      </c>
      <c r="AL750" s="184">
        <v>0</v>
      </c>
      <c r="AM750" s="101">
        <v>1.527</v>
      </c>
    </row>
    <row r="751" spans="1:39" ht="12.75">
      <c r="A751" s="38" t="s">
        <v>181</v>
      </c>
      <c r="B751" s="1" t="s">
        <v>180</v>
      </c>
      <c r="C751" s="65" t="s">
        <v>177</v>
      </c>
      <c r="D751" s="241" t="s">
        <v>22</v>
      </c>
      <c r="E751" s="36" t="s">
        <v>708</v>
      </c>
      <c r="F751" s="175" t="s">
        <v>241</v>
      </c>
      <c r="G751" s="176" t="s">
        <v>501</v>
      </c>
      <c r="H751" s="175">
        <v>18</v>
      </c>
      <c r="I751" s="176">
        <v>9</v>
      </c>
      <c r="J751" s="175" t="s">
        <v>241</v>
      </c>
      <c r="K751" s="176" t="s">
        <v>904</v>
      </c>
      <c r="L751" s="175" t="s">
        <v>241</v>
      </c>
      <c r="M751" s="176">
        <v>0.3</v>
      </c>
      <c r="N751" s="175" t="s">
        <v>241</v>
      </c>
      <c r="O751" s="176">
        <v>2.3</v>
      </c>
      <c r="P751" s="175">
        <v>5</v>
      </c>
      <c r="Q751" s="176">
        <v>0</v>
      </c>
      <c r="R751" s="175" t="s">
        <v>241</v>
      </c>
      <c r="S751" s="176">
        <v>0.2</v>
      </c>
      <c r="T751" s="175" t="s">
        <v>241</v>
      </c>
      <c r="U751" s="176">
        <v>3</v>
      </c>
      <c r="V751" s="175">
        <v>3</v>
      </c>
      <c r="W751" s="176" t="s">
        <v>22</v>
      </c>
      <c r="X751" s="175">
        <v>12</v>
      </c>
      <c r="Y751" s="176">
        <v>3.1</v>
      </c>
      <c r="Z751" s="175" t="s">
        <v>241</v>
      </c>
      <c r="AA751" s="176" t="s">
        <v>823</v>
      </c>
      <c r="AB751" s="175">
        <v>30</v>
      </c>
      <c r="AC751" s="176" t="s">
        <v>502</v>
      </c>
      <c r="AD751" s="175" t="s">
        <v>241</v>
      </c>
      <c r="AE751" s="176">
        <v>0.1</v>
      </c>
      <c r="AF751" s="175" t="s">
        <v>241</v>
      </c>
      <c r="AG751" s="176">
        <v>0</v>
      </c>
      <c r="AH751" s="175" t="s">
        <v>225</v>
      </c>
      <c r="AI751" s="176" t="s">
        <v>880</v>
      </c>
      <c r="AJ751" s="100">
        <v>18</v>
      </c>
      <c r="AK751" s="101">
        <v>70</v>
      </c>
      <c r="AL751" s="184">
        <v>18</v>
      </c>
      <c r="AM751" s="101">
        <v>6</v>
      </c>
    </row>
    <row r="752" spans="1:39" ht="12.75">
      <c r="A752" s="39"/>
      <c r="B752" s="2"/>
      <c r="C752" s="66" t="s">
        <v>148</v>
      </c>
      <c r="D752" s="241" t="s">
        <v>241</v>
      </c>
      <c r="E752" s="36" t="s">
        <v>792</v>
      </c>
      <c r="F752" s="175" t="s">
        <v>241</v>
      </c>
      <c r="G752" s="176" t="s">
        <v>787</v>
      </c>
      <c r="H752" s="175">
        <v>10.068</v>
      </c>
      <c r="I752" s="176">
        <v>9.661999999999999</v>
      </c>
      <c r="J752" s="175" t="s">
        <v>241</v>
      </c>
      <c r="K752" s="176" t="s">
        <v>905</v>
      </c>
      <c r="L752" s="175" t="s">
        <v>241</v>
      </c>
      <c r="M752" s="176">
        <v>0.762</v>
      </c>
      <c r="N752" s="175" t="s">
        <v>241</v>
      </c>
      <c r="O752" s="176">
        <v>2.338</v>
      </c>
      <c r="P752" s="175">
        <v>4.718</v>
      </c>
      <c r="Q752" s="176">
        <v>0</v>
      </c>
      <c r="R752" s="175" t="s">
        <v>241</v>
      </c>
      <c r="S752" s="176">
        <v>0.4</v>
      </c>
      <c r="T752" s="175" t="s">
        <v>241</v>
      </c>
      <c r="U752" s="176">
        <v>2.7640000000000002</v>
      </c>
      <c r="V752" s="175">
        <v>2.289</v>
      </c>
      <c r="W752" s="176" t="s">
        <v>938</v>
      </c>
      <c r="X752" s="175">
        <v>9.112</v>
      </c>
      <c r="Y752" s="176">
        <v>2.3760000000000003</v>
      </c>
      <c r="Z752" s="175" t="s">
        <v>241</v>
      </c>
      <c r="AA752" s="176" t="s">
        <v>824</v>
      </c>
      <c r="AB752" s="175">
        <v>20.711</v>
      </c>
      <c r="AC752" s="176" t="s">
        <v>819</v>
      </c>
      <c r="AD752" s="175" t="s">
        <v>241</v>
      </c>
      <c r="AE752" s="176">
        <v>0.255</v>
      </c>
      <c r="AF752" s="175" t="s">
        <v>241</v>
      </c>
      <c r="AG752" s="176">
        <v>0</v>
      </c>
      <c r="AH752" s="175" t="s">
        <v>323</v>
      </c>
      <c r="AI752" s="176" t="s">
        <v>881</v>
      </c>
      <c r="AJ752" s="175" t="s">
        <v>322</v>
      </c>
      <c r="AK752" s="176" t="s">
        <v>802</v>
      </c>
      <c r="AL752" s="178" t="s">
        <v>322</v>
      </c>
      <c r="AM752" s="176" t="s">
        <v>893</v>
      </c>
    </row>
    <row r="753" spans="1:39" ht="12.75">
      <c r="A753" s="38" t="s">
        <v>183</v>
      </c>
      <c r="B753" s="1" t="s">
        <v>182</v>
      </c>
      <c r="C753" s="65" t="s">
        <v>177</v>
      </c>
      <c r="D753" s="175" t="s">
        <v>241</v>
      </c>
      <c r="E753" s="36">
        <v>2</v>
      </c>
      <c r="F753" s="175" t="s">
        <v>241</v>
      </c>
      <c r="G753" s="176">
        <v>2</v>
      </c>
      <c r="H753" s="175" t="s">
        <v>241</v>
      </c>
      <c r="I753" s="176">
        <v>0</v>
      </c>
      <c r="J753" s="175">
        <v>15</v>
      </c>
      <c r="K753" s="176">
        <v>0</v>
      </c>
      <c r="L753" s="175" t="s">
        <v>18</v>
      </c>
      <c r="M753" s="176">
        <v>8</v>
      </c>
      <c r="N753" s="175">
        <v>5</v>
      </c>
      <c r="O753" s="176">
        <v>6</v>
      </c>
      <c r="P753" s="175" t="s">
        <v>241</v>
      </c>
      <c r="Q753" s="176">
        <v>0</v>
      </c>
      <c r="R753" s="175" t="s">
        <v>241</v>
      </c>
      <c r="S753" s="176" t="s">
        <v>8</v>
      </c>
      <c r="T753" s="175" t="s">
        <v>241</v>
      </c>
      <c r="U753" s="176">
        <v>0</v>
      </c>
      <c r="V753" s="175">
        <v>4</v>
      </c>
      <c r="W753" s="176">
        <v>0</v>
      </c>
      <c r="X753" s="175" t="s">
        <v>241</v>
      </c>
      <c r="Y753" s="176" t="s">
        <v>509</v>
      </c>
      <c r="Z753" s="175" t="s">
        <v>241</v>
      </c>
      <c r="AA753" s="176" t="s">
        <v>825</v>
      </c>
      <c r="AB753" s="175" t="s">
        <v>241</v>
      </c>
      <c r="AC753" s="176">
        <v>0</v>
      </c>
      <c r="AD753" s="175">
        <v>6</v>
      </c>
      <c r="AE753" s="176">
        <v>0</v>
      </c>
      <c r="AF753" s="175">
        <v>7</v>
      </c>
      <c r="AG753" s="176">
        <v>0</v>
      </c>
      <c r="AH753" s="175" t="s">
        <v>241</v>
      </c>
      <c r="AI753" s="176">
        <v>16</v>
      </c>
      <c r="AJ753" s="100">
        <v>0</v>
      </c>
      <c r="AK753" s="101">
        <v>0</v>
      </c>
      <c r="AL753" s="184">
        <v>9</v>
      </c>
      <c r="AM753" s="101">
        <v>2</v>
      </c>
    </row>
    <row r="754" spans="1:39" ht="12.75">
      <c r="A754" s="39"/>
      <c r="B754" s="2"/>
      <c r="C754" s="66" t="s">
        <v>148</v>
      </c>
      <c r="D754" s="175" t="s">
        <v>241</v>
      </c>
      <c r="E754" s="36">
        <v>1.529</v>
      </c>
      <c r="F754" s="175" t="s">
        <v>241</v>
      </c>
      <c r="G754" s="176">
        <v>1.278</v>
      </c>
      <c r="H754" s="175" t="s">
        <v>241</v>
      </c>
      <c r="I754" s="176">
        <v>0</v>
      </c>
      <c r="J754" s="175">
        <v>7.849</v>
      </c>
      <c r="K754" s="176">
        <v>0</v>
      </c>
      <c r="L754" s="175" t="s">
        <v>242</v>
      </c>
      <c r="M754" s="176">
        <v>5.188</v>
      </c>
      <c r="N754" s="175">
        <v>2.731</v>
      </c>
      <c r="O754" s="176">
        <v>6.392</v>
      </c>
      <c r="P754" s="175" t="s">
        <v>241</v>
      </c>
      <c r="Q754" s="176">
        <v>0</v>
      </c>
      <c r="R754" s="175" t="s">
        <v>241</v>
      </c>
      <c r="S754" s="176" t="s">
        <v>763</v>
      </c>
      <c r="T754" s="175" t="s">
        <v>241</v>
      </c>
      <c r="U754" s="176">
        <v>0</v>
      </c>
      <c r="V754" s="175" t="s">
        <v>316</v>
      </c>
      <c r="W754" s="176">
        <v>0</v>
      </c>
      <c r="X754" s="175" t="s">
        <v>241</v>
      </c>
      <c r="Y754" s="176" t="s">
        <v>831</v>
      </c>
      <c r="Z754" s="175" t="s">
        <v>241</v>
      </c>
      <c r="AA754" s="176" t="s">
        <v>826</v>
      </c>
      <c r="AB754" s="175" t="s">
        <v>241</v>
      </c>
      <c r="AC754" s="176">
        <v>0</v>
      </c>
      <c r="AD754" s="175" t="s">
        <v>320</v>
      </c>
      <c r="AE754" s="176">
        <v>0</v>
      </c>
      <c r="AF754" s="175">
        <v>3.827</v>
      </c>
      <c r="AG754" s="176">
        <v>0</v>
      </c>
      <c r="AH754" s="175" t="s">
        <v>241</v>
      </c>
      <c r="AI754" s="176">
        <v>10.451</v>
      </c>
      <c r="AJ754" s="100">
        <v>0</v>
      </c>
      <c r="AK754" s="101">
        <v>0</v>
      </c>
      <c r="AL754" s="184">
        <v>4.923</v>
      </c>
      <c r="AM754" s="101">
        <v>1.278</v>
      </c>
    </row>
    <row r="755" spans="1:39" ht="12.75">
      <c r="A755" s="38" t="s">
        <v>184</v>
      </c>
      <c r="B755" s="1" t="s">
        <v>186</v>
      </c>
      <c r="C755" s="65" t="s">
        <v>162</v>
      </c>
      <c r="D755" s="175" t="s">
        <v>241</v>
      </c>
      <c r="E755" s="36" t="s">
        <v>27</v>
      </c>
      <c r="F755" s="175" t="s">
        <v>241</v>
      </c>
      <c r="G755" s="176">
        <v>0</v>
      </c>
      <c r="H755" s="175" t="s">
        <v>241</v>
      </c>
      <c r="I755" s="176">
        <v>0</v>
      </c>
      <c r="J755" s="175" t="s">
        <v>241</v>
      </c>
      <c r="K755" s="176">
        <v>2</v>
      </c>
      <c r="L755" s="175" t="s">
        <v>241</v>
      </c>
      <c r="M755" s="176">
        <v>0</v>
      </c>
      <c r="N755" s="175" t="s">
        <v>241</v>
      </c>
      <c r="O755" s="176">
        <v>0</v>
      </c>
      <c r="P755" s="175" t="s">
        <v>241</v>
      </c>
      <c r="Q755" s="176">
        <v>0</v>
      </c>
      <c r="R755" s="175" t="s">
        <v>14</v>
      </c>
      <c r="S755" s="176">
        <v>0</v>
      </c>
      <c r="T755" s="175" t="s">
        <v>241</v>
      </c>
      <c r="U755" s="176" t="s">
        <v>9</v>
      </c>
      <c r="V755" s="175" t="s">
        <v>241</v>
      </c>
      <c r="W755" s="176" t="s">
        <v>27</v>
      </c>
      <c r="X755" s="175" t="s">
        <v>241</v>
      </c>
      <c r="Y755" s="176">
        <v>0</v>
      </c>
      <c r="Z755" s="175" t="s">
        <v>241</v>
      </c>
      <c r="AA755" s="176">
        <v>0</v>
      </c>
      <c r="AB755" s="175" t="s">
        <v>241</v>
      </c>
      <c r="AC755" s="176">
        <v>0</v>
      </c>
      <c r="AD755" s="175" t="s">
        <v>241</v>
      </c>
      <c r="AE755" s="176">
        <v>0</v>
      </c>
      <c r="AF755" s="175" t="s">
        <v>241</v>
      </c>
      <c r="AG755" s="176">
        <v>0</v>
      </c>
      <c r="AH755" s="175" t="s">
        <v>183</v>
      </c>
      <c r="AI755" s="176">
        <v>7</v>
      </c>
      <c r="AJ755" s="175" t="s">
        <v>183</v>
      </c>
      <c r="AK755" s="176">
        <v>0</v>
      </c>
      <c r="AL755" s="178" t="s">
        <v>183</v>
      </c>
      <c r="AM755" s="176">
        <v>0</v>
      </c>
    </row>
    <row r="756" spans="1:39" ht="12.75">
      <c r="A756" s="39"/>
      <c r="B756" s="2"/>
      <c r="C756" s="66" t="s">
        <v>148</v>
      </c>
      <c r="D756" s="175" t="s">
        <v>241</v>
      </c>
      <c r="E756" s="36" t="s">
        <v>793</v>
      </c>
      <c r="F756" s="175" t="s">
        <v>241</v>
      </c>
      <c r="G756" s="176">
        <v>0</v>
      </c>
      <c r="H756" s="175" t="s">
        <v>241</v>
      </c>
      <c r="I756" s="176">
        <v>0</v>
      </c>
      <c r="J756" s="175" t="s">
        <v>241</v>
      </c>
      <c r="K756" s="176">
        <v>6.375</v>
      </c>
      <c r="L756" s="175" t="s">
        <v>241</v>
      </c>
      <c r="M756" s="176">
        <v>0</v>
      </c>
      <c r="N756" s="175" t="s">
        <v>241</v>
      </c>
      <c r="O756" s="176">
        <v>0</v>
      </c>
      <c r="P756" s="175" t="s">
        <v>241</v>
      </c>
      <c r="Q756" s="176">
        <v>0</v>
      </c>
      <c r="R756" s="175" t="s">
        <v>329</v>
      </c>
      <c r="S756" s="176">
        <v>0</v>
      </c>
      <c r="T756" s="175" t="s">
        <v>241</v>
      </c>
      <c r="U756" s="176" t="s">
        <v>757</v>
      </c>
      <c r="V756" s="175" t="s">
        <v>241</v>
      </c>
      <c r="W756" s="176" t="s">
        <v>939</v>
      </c>
      <c r="X756" s="175" t="s">
        <v>241</v>
      </c>
      <c r="Y756" s="176">
        <v>0</v>
      </c>
      <c r="Z756" s="175" t="s">
        <v>241</v>
      </c>
      <c r="AA756" s="176">
        <v>0</v>
      </c>
      <c r="AB756" s="175" t="s">
        <v>241</v>
      </c>
      <c r="AC756" s="176">
        <v>0</v>
      </c>
      <c r="AD756" s="175" t="s">
        <v>241</v>
      </c>
      <c r="AE756" s="176">
        <v>0</v>
      </c>
      <c r="AF756" s="175" t="s">
        <v>241</v>
      </c>
      <c r="AG756" s="176">
        <v>0</v>
      </c>
      <c r="AH756" s="175" t="s">
        <v>321</v>
      </c>
      <c r="AI756" s="176">
        <v>20.732</v>
      </c>
      <c r="AJ756" s="175" t="s">
        <v>321</v>
      </c>
      <c r="AK756" s="176">
        <v>0</v>
      </c>
      <c r="AL756" s="178" t="s">
        <v>321</v>
      </c>
      <c r="AM756" s="176">
        <v>0</v>
      </c>
    </row>
    <row r="757" spans="1:39" ht="12.75">
      <c r="A757" s="38" t="s">
        <v>185</v>
      </c>
      <c r="B757" s="1" t="s">
        <v>188</v>
      </c>
      <c r="C757" s="65" t="s">
        <v>162</v>
      </c>
      <c r="D757" s="175" t="s">
        <v>241</v>
      </c>
      <c r="E757" s="36" t="s">
        <v>16</v>
      </c>
      <c r="F757" s="175">
        <v>3</v>
      </c>
      <c r="G757" s="176" t="s">
        <v>225</v>
      </c>
      <c r="H757" s="175" t="s">
        <v>241</v>
      </c>
      <c r="I757" s="176">
        <v>12</v>
      </c>
      <c r="J757" s="175" t="s">
        <v>241</v>
      </c>
      <c r="K757" s="176">
        <v>6</v>
      </c>
      <c r="L757" s="175" t="s">
        <v>241</v>
      </c>
      <c r="M757" s="176">
        <v>14</v>
      </c>
      <c r="N757" s="175" t="s">
        <v>241</v>
      </c>
      <c r="O757" s="176" t="s">
        <v>20</v>
      </c>
      <c r="P757" s="175" t="s">
        <v>241</v>
      </c>
      <c r="Q757" s="176">
        <v>2</v>
      </c>
      <c r="R757" s="175" t="s">
        <v>241</v>
      </c>
      <c r="S757" s="176">
        <v>1</v>
      </c>
      <c r="T757" s="175" t="s">
        <v>241</v>
      </c>
      <c r="U757" s="176">
        <v>15</v>
      </c>
      <c r="V757" s="175" t="s">
        <v>241</v>
      </c>
      <c r="W757" s="176" t="s">
        <v>303</v>
      </c>
      <c r="X757" s="175">
        <v>16</v>
      </c>
      <c r="Y757" s="176" t="s">
        <v>708</v>
      </c>
      <c r="Z757" s="175">
        <v>8</v>
      </c>
      <c r="AA757" s="176" t="s">
        <v>827</v>
      </c>
      <c r="AB757" s="175">
        <v>32</v>
      </c>
      <c r="AC757" s="176" t="s">
        <v>234</v>
      </c>
      <c r="AD757" s="175">
        <v>12</v>
      </c>
      <c r="AE757" s="176" t="s">
        <v>24</v>
      </c>
      <c r="AF757" s="175" t="s">
        <v>241</v>
      </c>
      <c r="AG757" s="176" t="s">
        <v>33</v>
      </c>
      <c r="AH757" s="175" t="s">
        <v>16</v>
      </c>
      <c r="AI757" s="176" t="s">
        <v>158</v>
      </c>
      <c r="AJ757" s="100">
        <v>6</v>
      </c>
      <c r="AK757" s="101">
        <v>20</v>
      </c>
      <c r="AL757" s="184">
        <v>6</v>
      </c>
      <c r="AM757" s="101">
        <v>15</v>
      </c>
    </row>
    <row r="758" spans="1:39" ht="12.75">
      <c r="A758" s="39"/>
      <c r="B758" s="2"/>
      <c r="C758" s="66" t="s">
        <v>148</v>
      </c>
      <c r="D758" s="175" t="s">
        <v>241</v>
      </c>
      <c r="E758" s="36" t="s">
        <v>794</v>
      </c>
      <c r="F758" s="175">
        <v>15.765</v>
      </c>
      <c r="G758" s="82">
        <v>14.391</v>
      </c>
      <c r="H758" s="175" t="s">
        <v>241</v>
      </c>
      <c r="I758" s="176">
        <v>4.768</v>
      </c>
      <c r="J758" s="175" t="s">
        <v>241</v>
      </c>
      <c r="K758" s="176">
        <v>4.189</v>
      </c>
      <c r="L758" s="175" t="s">
        <v>241</v>
      </c>
      <c r="M758" s="176">
        <v>7.481</v>
      </c>
      <c r="N758" s="175" t="s">
        <v>241</v>
      </c>
      <c r="O758" s="176" t="s">
        <v>773</v>
      </c>
      <c r="P758" s="175" t="s">
        <v>241</v>
      </c>
      <c r="Q758" s="176">
        <v>0.604</v>
      </c>
      <c r="R758" s="175" t="s">
        <v>241</v>
      </c>
      <c r="S758" s="176">
        <v>1.169</v>
      </c>
      <c r="T758" s="175" t="s">
        <v>241</v>
      </c>
      <c r="U758" s="176">
        <v>8.876</v>
      </c>
      <c r="V758" s="175" t="s">
        <v>241</v>
      </c>
      <c r="W758" s="176" t="s">
        <v>940</v>
      </c>
      <c r="X758" s="175" t="s">
        <v>317</v>
      </c>
      <c r="Y758" s="176" t="s">
        <v>832</v>
      </c>
      <c r="Z758" s="175">
        <v>5.761</v>
      </c>
      <c r="AA758" s="176" t="s">
        <v>828</v>
      </c>
      <c r="AB758" s="175">
        <v>18.711</v>
      </c>
      <c r="AC758" s="176" t="s">
        <v>885</v>
      </c>
      <c r="AD758" s="175">
        <v>19.097</v>
      </c>
      <c r="AE758" s="176" t="s">
        <v>816</v>
      </c>
      <c r="AF758" s="175" t="s">
        <v>241</v>
      </c>
      <c r="AG758" s="176" t="s">
        <v>876</v>
      </c>
      <c r="AH758" s="175" t="s">
        <v>242</v>
      </c>
      <c r="AI758" s="176" t="s">
        <v>882</v>
      </c>
      <c r="AJ758" s="175" t="s">
        <v>242</v>
      </c>
      <c r="AK758" s="176" t="s">
        <v>803</v>
      </c>
      <c r="AL758" s="178" t="s">
        <v>242</v>
      </c>
      <c r="AM758" s="176" t="s">
        <v>807</v>
      </c>
    </row>
    <row r="759" spans="1:39" ht="12.75">
      <c r="A759" s="38" t="s">
        <v>187</v>
      </c>
      <c r="B759" s="1" t="s">
        <v>190</v>
      </c>
      <c r="C759" s="65" t="s">
        <v>177</v>
      </c>
      <c r="D759" s="175" t="s">
        <v>241</v>
      </c>
      <c r="E759" s="36" t="s">
        <v>827</v>
      </c>
      <c r="F759" s="175" t="s">
        <v>241</v>
      </c>
      <c r="G759" s="176" t="s">
        <v>896</v>
      </c>
      <c r="H759" s="175">
        <v>50</v>
      </c>
      <c r="I759" s="176">
        <v>7</v>
      </c>
      <c r="J759" s="175" t="s">
        <v>241</v>
      </c>
      <c r="K759" s="176" t="s">
        <v>20</v>
      </c>
      <c r="L759" s="175" t="s">
        <v>241</v>
      </c>
      <c r="M759" s="176" t="s">
        <v>909</v>
      </c>
      <c r="N759" s="175" t="s">
        <v>241</v>
      </c>
      <c r="O759" s="176">
        <v>17.5</v>
      </c>
      <c r="P759" s="175" t="s">
        <v>241</v>
      </c>
      <c r="Q759" s="176">
        <v>0</v>
      </c>
      <c r="R759" s="175" t="s">
        <v>241</v>
      </c>
      <c r="S759" s="176">
        <v>50</v>
      </c>
      <c r="T759" s="175" t="s">
        <v>241</v>
      </c>
      <c r="U759" s="176">
        <v>15</v>
      </c>
      <c r="V759" s="175" t="s">
        <v>241</v>
      </c>
      <c r="W759" s="176">
        <v>27</v>
      </c>
      <c r="X759" s="175" t="s">
        <v>241</v>
      </c>
      <c r="Y759" s="176">
        <v>0</v>
      </c>
      <c r="Z759" s="175" t="s">
        <v>241</v>
      </c>
      <c r="AA759" s="176">
        <v>12</v>
      </c>
      <c r="AB759" s="175" t="s">
        <v>241</v>
      </c>
      <c r="AC759" s="176">
        <v>6.5</v>
      </c>
      <c r="AD759" s="175" t="s">
        <v>241</v>
      </c>
      <c r="AE759" s="176">
        <v>0.5</v>
      </c>
      <c r="AF759" s="175" t="s">
        <v>241</v>
      </c>
      <c r="AG759" s="176">
        <v>0</v>
      </c>
      <c r="AH759" s="175" t="s">
        <v>20</v>
      </c>
      <c r="AI759" s="176">
        <v>22</v>
      </c>
      <c r="AJ759" s="100">
        <v>10</v>
      </c>
      <c r="AK759" s="101">
        <v>33</v>
      </c>
      <c r="AL759" s="184">
        <v>10</v>
      </c>
      <c r="AM759" s="101">
        <v>118.5</v>
      </c>
    </row>
    <row r="760" spans="1:39" ht="12.75">
      <c r="A760" s="39"/>
      <c r="B760" s="2"/>
      <c r="C760" s="66" t="s">
        <v>148</v>
      </c>
      <c r="D760" s="175" t="s">
        <v>241</v>
      </c>
      <c r="E760" s="36" t="s">
        <v>894</v>
      </c>
      <c r="F760" s="175" t="s">
        <v>241</v>
      </c>
      <c r="G760" s="176" t="s">
        <v>897</v>
      </c>
      <c r="H760" s="175">
        <v>4.26</v>
      </c>
      <c r="I760" s="176">
        <v>0.675</v>
      </c>
      <c r="J760" s="175" t="s">
        <v>241</v>
      </c>
      <c r="K760" s="176" t="s">
        <v>781</v>
      </c>
      <c r="L760" s="175" t="s">
        <v>241</v>
      </c>
      <c r="M760" s="176" t="s">
        <v>910</v>
      </c>
      <c r="N760" s="175" t="s">
        <v>241</v>
      </c>
      <c r="O760" s="176">
        <v>1.556</v>
      </c>
      <c r="P760" s="175" t="s">
        <v>241</v>
      </c>
      <c r="Q760" s="176">
        <v>0</v>
      </c>
      <c r="R760" s="175" t="s">
        <v>241</v>
      </c>
      <c r="S760" s="176">
        <v>6.004</v>
      </c>
      <c r="T760" s="175" t="s">
        <v>241</v>
      </c>
      <c r="U760" s="176">
        <v>2.378</v>
      </c>
      <c r="V760" s="175" t="s">
        <v>241</v>
      </c>
      <c r="W760" s="176">
        <v>2.392</v>
      </c>
      <c r="X760" s="175" t="s">
        <v>241</v>
      </c>
      <c r="Y760" s="176">
        <v>0</v>
      </c>
      <c r="Z760" s="175" t="s">
        <v>241</v>
      </c>
      <c r="AA760" s="176">
        <v>1.602</v>
      </c>
      <c r="AB760" s="175" t="s">
        <v>241</v>
      </c>
      <c r="AC760" s="176">
        <v>0.967</v>
      </c>
      <c r="AD760" s="175" t="s">
        <v>241</v>
      </c>
      <c r="AE760" s="176">
        <v>0.064</v>
      </c>
      <c r="AF760" s="175" t="s">
        <v>241</v>
      </c>
      <c r="AG760" s="176">
        <v>0</v>
      </c>
      <c r="AH760" s="175" t="s">
        <v>230</v>
      </c>
      <c r="AI760" s="176">
        <v>2.153</v>
      </c>
      <c r="AJ760" s="175" t="s">
        <v>230</v>
      </c>
      <c r="AK760" s="176" t="s">
        <v>804</v>
      </c>
      <c r="AL760" s="178" t="s">
        <v>230</v>
      </c>
      <c r="AM760" s="176" t="s">
        <v>808</v>
      </c>
    </row>
    <row r="761" spans="1:39" ht="12.75">
      <c r="A761" s="38" t="s">
        <v>189</v>
      </c>
      <c r="B761" s="1" t="s">
        <v>192</v>
      </c>
      <c r="C761" s="65" t="s">
        <v>162</v>
      </c>
      <c r="D761" s="175" t="s">
        <v>241</v>
      </c>
      <c r="E761" s="36" t="s">
        <v>196</v>
      </c>
      <c r="F761" s="175" t="s">
        <v>241</v>
      </c>
      <c r="G761" s="176" t="s">
        <v>178</v>
      </c>
      <c r="H761" s="175">
        <v>5</v>
      </c>
      <c r="I761" s="176">
        <v>13</v>
      </c>
      <c r="J761" s="175" t="s">
        <v>241</v>
      </c>
      <c r="K761" s="176">
        <v>23</v>
      </c>
      <c r="L761" s="175">
        <v>20</v>
      </c>
      <c r="M761" s="176" t="s">
        <v>378</v>
      </c>
      <c r="N761" s="175">
        <v>30</v>
      </c>
      <c r="O761" s="176">
        <v>31</v>
      </c>
      <c r="P761" s="175" t="s">
        <v>241</v>
      </c>
      <c r="Q761" s="176" t="s">
        <v>411</v>
      </c>
      <c r="R761" s="175" t="s">
        <v>241</v>
      </c>
      <c r="S761" s="176" t="s">
        <v>512</v>
      </c>
      <c r="T761" s="175" t="s">
        <v>241</v>
      </c>
      <c r="U761" s="176" t="s">
        <v>14</v>
      </c>
      <c r="V761" s="175" t="s">
        <v>241</v>
      </c>
      <c r="W761" s="176">
        <v>18</v>
      </c>
      <c r="X761" s="175" t="s">
        <v>241</v>
      </c>
      <c r="Y761" s="176" t="s">
        <v>19</v>
      </c>
      <c r="Z761" s="175">
        <v>10</v>
      </c>
      <c r="AA761" s="176" t="s">
        <v>181</v>
      </c>
      <c r="AB761" s="175" t="s">
        <v>241</v>
      </c>
      <c r="AC761" s="176" t="s">
        <v>194</v>
      </c>
      <c r="AD761" s="175">
        <v>8</v>
      </c>
      <c r="AE761" s="176" t="s">
        <v>33</v>
      </c>
      <c r="AF761" s="175" t="s">
        <v>241</v>
      </c>
      <c r="AG761" s="176" t="s">
        <v>877</v>
      </c>
      <c r="AH761" s="175">
        <v>8</v>
      </c>
      <c r="AI761" s="176">
        <v>22</v>
      </c>
      <c r="AJ761" s="100">
        <v>7</v>
      </c>
      <c r="AK761" s="101">
        <v>28</v>
      </c>
      <c r="AL761" s="184">
        <v>8</v>
      </c>
      <c r="AM761" s="101">
        <v>19</v>
      </c>
    </row>
    <row r="762" spans="1:39" ht="12.75">
      <c r="A762" s="39"/>
      <c r="B762" s="2" t="s">
        <v>193</v>
      </c>
      <c r="C762" s="66" t="s">
        <v>148</v>
      </c>
      <c r="D762" s="175" t="s">
        <v>241</v>
      </c>
      <c r="E762" s="36" t="s">
        <v>895</v>
      </c>
      <c r="F762" s="175" t="s">
        <v>241</v>
      </c>
      <c r="G762" s="176" t="s">
        <v>898</v>
      </c>
      <c r="H762" s="175">
        <v>2.355</v>
      </c>
      <c r="I762" s="176">
        <v>4.22</v>
      </c>
      <c r="J762" s="175" t="s">
        <v>241</v>
      </c>
      <c r="K762" s="82">
        <v>10.351</v>
      </c>
      <c r="L762" s="175">
        <v>9.425</v>
      </c>
      <c r="M762" s="176" t="s">
        <v>911</v>
      </c>
      <c r="N762" s="175">
        <v>11.485</v>
      </c>
      <c r="O762" s="176">
        <v>6.108999999999999</v>
      </c>
      <c r="P762" s="175" t="s">
        <v>241</v>
      </c>
      <c r="Q762" s="176" t="s">
        <v>767</v>
      </c>
      <c r="R762" s="175" t="s">
        <v>241</v>
      </c>
      <c r="S762" s="176" t="s">
        <v>933</v>
      </c>
      <c r="T762" s="175" t="s">
        <v>241</v>
      </c>
      <c r="U762" s="176" t="s">
        <v>758</v>
      </c>
      <c r="V762" s="175" t="s">
        <v>241</v>
      </c>
      <c r="W762" s="176">
        <v>5.367999999999999</v>
      </c>
      <c r="X762" s="175" t="s">
        <v>241</v>
      </c>
      <c r="Y762" s="176" t="s">
        <v>833</v>
      </c>
      <c r="Z762" s="175">
        <v>5.572</v>
      </c>
      <c r="AA762" s="176" t="s">
        <v>829</v>
      </c>
      <c r="AB762" s="175" t="s">
        <v>241</v>
      </c>
      <c r="AC762" s="176" t="s">
        <v>820</v>
      </c>
      <c r="AD762" s="175">
        <v>4.609</v>
      </c>
      <c r="AE762" s="176" t="s">
        <v>887</v>
      </c>
      <c r="AF762" s="175" t="s">
        <v>241</v>
      </c>
      <c r="AG762" s="176" t="s">
        <v>812</v>
      </c>
      <c r="AH762" s="175">
        <v>3.577</v>
      </c>
      <c r="AI762" s="176">
        <v>8.246</v>
      </c>
      <c r="AJ762" s="100">
        <v>8.459</v>
      </c>
      <c r="AK762" s="101">
        <v>7.765</v>
      </c>
      <c r="AL762" s="184">
        <v>3.695</v>
      </c>
      <c r="AM762" s="101">
        <v>16.588</v>
      </c>
    </row>
    <row r="763" spans="1:39" ht="12.75">
      <c r="A763" s="38" t="s">
        <v>191</v>
      </c>
      <c r="B763" s="1" t="s">
        <v>195</v>
      </c>
      <c r="C763" s="65" t="s">
        <v>162</v>
      </c>
      <c r="D763" s="175" t="s">
        <v>241</v>
      </c>
      <c r="E763" s="36">
        <v>2</v>
      </c>
      <c r="F763" s="175" t="s">
        <v>241</v>
      </c>
      <c r="G763" s="176" t="s">
        <v>27</v>
      </c>
      <c r="H763" s="175" t="s">
        <v>241</v>
      </c>
      <c r="I763" s="176" t="s">
        <v>9</v>
      </c>
      <c r="J763" s="175" t="s">
        <v>27</v>
      </c>
      <c r="K763" s="176">
        <v>2</v>
      </c>
      <c r="L763" s="175" t="s">
        <v>241</v>
      </c>
      <c r="M763" s="176">
        <v>2</v>
      </c>
      <c r="N763" s="175" t="s">
        <v>241</v>
      </c>
      <c r="O763" s="176">
        <v>18</v>
      </c>
      <c r="P763" s="175" t="s">
        <v>9</v>
      </c>
      <c r="Q763" s="176" t="s">
        <v>8</v>
      </c>
      <c r="R763" s="175" t="s">
        <v>15</v>
      </c>
      <c r="S763" s="176">
        <v>4</v>
      </c>
      <c r="T763" s="175" t="s">
        <v>14</v>
      </c>
      <c r="U763" s="176" t="s">
        <v>18</v>
      </c>
      <c r="V763" s="175" t="s">
        <v>27</v>
      </c>
      <c r="W763" s="176">
        <v>9</v>
      </c>
      <c r="X763" s="175" t="s">
        <v>27</v>
      </c>
      <c r="Y763" s="176" t="s">
        <v>8</v>
      </c>
      <c r="Z763" s="175" t="s">
        <v>16</v>
      </c>
      <c r="AA763" s="176" t="s">
        <v>16</v>
      </c>
      <c r="AB763" s="175" t="s">
        <v>27</v>
      </c>
      <c r="AC763" s="176">
        <v>6</v>
      </c>
      <c r="AD763" s="175" t="s">
        <v>16</v>
      </c>
      <c r="AE763" s="176" t="s">
        <v>27</v>
      </c>
      <c r="AF763" s="175" t="s">
        <v>8</v>
      </c>
      <c r="AG763" s="176" t="s">
        <v>24</v>
      </c>
      <c r="AH763" s="175" t="s">
        <v>27</v>
      </c>
      <c r="AI763" s="176">
        <v>4</v>
      </c>
      <c r="AJ763" s="100">
        <v>1</v>
      </c>
      <c r="AK763" s="101">
        <v>11</v>
      </c>
      <c r="AL763" s="184">
        <v>1</v>
      </c>
      <c r="AM763" s="101">
        <v>14</v>
      </c>
    </row>
    <row r="764" spans="1:39" ht="12.75">
      <c r="A764" s="39"/>
      <c r="B764" s="2"/>
      <c r="C764" s="66" t="s">
        <v>148</v>
      </c>
      <c r="D764" s="175" t="s">
        <v>241</v>
      </c>
      <c r="E764" s="36">
        <v>1.216</v>
      </c>
      <c r="F764" s="175" t="s">
        <v>241</v>
      </c>
      <c r="G764" s="176" t="s">
        <v>899</v>
      </c>
      <c r="H764" s="175" t="s">
        <v>241</v>
      </c>
      <c r="I764" s="176" t="s">
        <v>782</v>
      </c>
      <c r="J764" s="175" t="s">
        <v>230</v>
      </c>
      <c r="K764" s="176">
        <v>0.725</v>
      </c>
      <c r="L764" s="175" t="s">
        <v>241</v>
      </c>
      <c r="M764" s="176">
        <v>0.725</v>
      </c>
      <c r="N764" s="175" t="s">
        <v>241</v>
      </c>
      <c r="O764" s="176">
        <v>16.344</v>
      </c>
      <c r="P764" s="175" t="s">
        <v>253</v>
      </c>
      <c r="Q764" s="176" t="s">
        <v>930</v>
      </c>
      <c r="R764" s="175" t="s">
        <v>273</v>
      </c>
      <c r="S764" s="176">
        <v>1.9330000000000003</v>
      </c>
      <c r="T764" s="175" t="s">
        <v>242</v>
      </c>
      <c r="U764" s="176" t="s">
        <v>936</v>
      </c>
      <c r="V764" s="175" t="s">
        <v>230</v>
      </c>
      <c r="W764" s="176">
        <v>13.688</v>
      </c>
      <c r="X764" s="175" t="s">
        <v>230</v>
      </c>
      <c r="Y764" s="176" t="s">
        <v>834</v>
      </c>
      <c r="Z764" s="175" t="s">
        <v>269</v>
      </c>
      <c r="AA764" s="176" t="s">
        <v>830</v>
      </c>
      <c r="AB764" s="175" t="s">
        <v>230</v>
      </c>
      <c r="AC764" s="176">
        <v>4.092</v>
      </c>
      <c r="AD764" s="175" t="s">
        <v>269</v>
      </c>
      <c r="AE764" s="176" t="s">
        <v>817</v>
      </c>
      <c r="AF764" s="175" t="s">
        <v>267</v>
      </c>
      <c r="AG764" s="176" t="s">
        <v>813</v>
      </c>
      <c r="AH764" s="175" t="s">
        <v>230</v>
      </c>
      <c r="AI764" s="176">
        <v>2.457</v>
      </c>
      <c r="AJ764" s="175" t="s">
        <v>230</v>
      </c>
      <c r="AK764" s="176" t="s">
        <v>805</v>
      </c>
      <c r="AL764" s="178" t="s">
        <v>230</v>
      </c>
      <c r="AM764" s="176" t="s">
        <v>809</v>
      </c>
    </row>
    <row r="765" spans="1:39" ht="63.75">
      <c r="A765" s="39"/>
      <c r="B765" s="283" t="s">
        <v>551</v>
      </c>
      <c r="C765" s="66"/>
      <c r="D765" s="175" t="s">
        <v>241</v>
      </c>
      <c r="E765" s="36" t="s">
        <v>241</v>
      </c>
      <c r="F765" s="175" t="s">
        <v>241</v>
      </c>
      <c r="G765" s="176" t="s">
        <v>241</v>
      </c>
      <c r="H765" s="175" t="s">
        <v>241</v>
      </c>
      <c r="I765" s="176" t="s">
        <v>241</v>
      </c>
      <c r="J765" s="175" t="s">
        <v>241</v>
      </c>
      <c r="K765" s="176" t="s">
        <v>241</v>
      </c>
      <c r="L765" s="175" t="s">
        <v>241</v>
      </c>
      <c r="M765" s="176" t="s">
        <v>241</v>
      </c>
      <c r="N765" s="175" t="s">
        <v>241</v>
      </c>
      <c r="O765" s="176" t="s">
        <v>241</v>
      </c>
      <c r="P765" s="175" t="s">
        <v>241</v>
      </c>
      <c r="Q765" s="176" t="s">
        <v>241</v>
      </c>
      <c r="R765" s="175" t="s">
        <v>241</v>
      </c>
      <c r="S765" s="176" t="s">
        <v>241</v>
      </c>
      <c r="T765" s="175" t="s">
        <v>241</v>
      </c>
      <c r="U765" s="176" t="s">
        <v>241</v>
      </c>
      <c r="V765" s="175" t="s">
        <v>241</v>
      </c>
      <c r="W765" s="176" t="s">
        <v>241</v>
      </c>
      <c r="X765" s="175" t="s">
        <v>241</v>
      </c>
      <c r="Y765" s="176" t="s">
        <v>241</v>
      </c>
      <c r="Z765" s="175" t="s">
        <v>241</v>
      </c>
      <c r="AA765" s="176" t="s">
        <v>241</v>
      </c>
      <c r="AB765" s="175" t="s">
        <v>241</v>
      </c>
      <c r="AC765" s="176" t="s">
        <v>883</v>
      </c>
      <c r="AD765" s="175" t="s">
        <v>241</v>
      </c>
      <c r="AE765" s="176" t="s">
        <v>241</v>
      </c>
      <c r="AF765" s="175" t="s">
        <v>241</v>
      </c>
      <c r="AG765" s="176" t="s">
        <v>241</v>
      </c>
      <c r="AH765" s="175" t="s">
        <v>241</v>
      </c>
      <c r="AI765" s="177" t="s">
        <v>798</v>
      </c>
      <c r="AJ765" s="175" t="s">
        <v>241</v>
      </c>
      <c r="AK765" s="177" t="s">
        <v>469</v>
      </c>
      <c r="AL765" s="178" t="s">
        <v>241</v>
      </c>
      <c r="AM765" s="176" t="s">
        <v>241</v>
      </c>
    </row>
    <row r="766" spans="1:39" ht="12.75">
      <c r="A766" s="39"/>
      <c r="B766" s="284"/>
      <c r="C766" s="66"/>
      <c r="D766" s="175" t="s">
        <v>241</v>
      </c>
      <c r="E766" s="36" t="s">
        <v>241</v>
      </c>
      <c r="F766" s="175" t="s">
        <v>241</v>
      </c>
      <c r="G766" s="176" t="s">
        <v>784</v>
      </c>
      <c r="H766" s="175" t="s">
        <v>241</v>
      </c>
      <c r="I766" s="176" t="s">
        <v>241</v>
      </c>
      <c r="J766" s="175" t="s">
        <v>241</v>
      </c>
      <c r="K766" s="176" t="s">
        <v>241</v>
      </c>
      <c r="L766" s="175" t="s">
        <v>241</v>
      </c>
      <c r="M766" s="176" t="s">
        <v>241</v>
      </c>
      <c r="N766" s="175" t="s">
        <v>241</v>
      </c>
      <c r="O766" s="176" t="s">
        <v>241</v>
      </c>
      <c r="P766" s="175" t="s">
        <v>241</v>
      </c>
      <c r="Q766" s="176" t="s">
        <v>241</v>
      </c>
      <c r="R766" s="175" t="s">
        <v>241</v>
      </c>
      <c r="S766" s="176" t="s">
        <v>241</v>
      </c>
      <c r="T766" s="175" t="s">
        <v>241</v>
      </c>
      <c r="U766" s="176" t="s">
        <v>241</v>
      </c>
      <c r="V766" s="175" t="s">
        <v>241</v>
      </c>
      <c r="W766" s="176" t="s">
        <v>241</v>
      </c>
      <c r="X766" s="175" t="s">
        <v>241</v>
      </c>
      <c r="Y766" s="176" t="s">
        <v>241</v>
      </c>
      <c r="Z766" s="175" t="s">
        <v>241</v>
      </c>
      <c r="AA766" s="176" t="s">
        <v>241</v>
      </c>
      <c r="AB766" s="175" t="s">
        <v>241</v>
      </c>
      <c r="AC766" s="176" t="s">
        <v>884</v>
      </c>
      <c r="AD766" s="175" t="s">
        <v>241</v>
      </c>
      <c r="AE766" s="176" t="s">
        <v>241</v>
      </c>
      <c r="AF766" s="175" t="s">
        <v>241</v>
      </c>
      <c r="AG766" s="176" t="s">
        <v>241</v>
      </c>
      <c r="AH766" s="175" t="s">
        <v>241</v>
      </c>
      <c r="AI766" s="176" t="s">
        <v>799</v>
      </c>
      <c r="AJ766" s="175" t="s">
        <v>241</v>
      </c>
      <c r="AK766" s="176">
        <v>2.66</v>
      </c>
      <c r="AL766" s="178" t="s">
        <v>241</v>
      </c>
      <c r="AM766" s="176" t="s">
        <v>241</v>
      </c>
    </row>
    <row r="767" spans="1:39" ht="12.75">
      <c r="A767" s="51" t="s">
        <v>194</v>
      </c>
      <c r="B767" s="3" t="s">
        <v>197</v>
      </c>
      <c r="C767" s="22" t="s">
        <v>148</v>
      </c>
      <c r="D767" s="175" t="s">
        <v>241</v>
      </c>
      <c r="E767" s="36">
        <v>0</v>
      </c>
      <c r="F767" s="175" t="s">
        <v>241</v>
      </c>
      <c r="G767" s="176" t="s">
        <v>900</v>
      </c>
      <c r="H767" s="175" t="s">
        <v>241</v>
      </c>
      <c r="I767" s="176">
        <v>1.285</v>
      </c>
      <c r="J767" s="175" t="s">
        <v>241</v>
      </c>
      <c r="K767" s="176">
        <v>0</v>
      </c>
      <c r="L767" s="175" t="s">
        <v>241</v>
      </c>
      <c r="M767" s="176" t="s">
        <v>912</v>
      </c>
      <c r="N767" s="175" t="s">
        <v>241</v>
      </c>
      <c r="O767" s="176" t="s">
        <v>929</v>
      </c>
      <c r="P767" s="175" t="s">
        <v>241</v>
      </c>
      <c r="Q767" s="176">
        <v>1.801</v>
      </c>
      <c r="R767" s="175" t="s">
        <v>241</v>
      </c>
      <c r="S767" s="176">
        <v>0</v>
      </c>
      <c r="T767" s="175" t="s">
        <v>241</v>
      </c>
      <c r="U767" s="176" t="s">
        <v>937</v>
      </c>
      <c r="V767" s="175" t="s">
        <v>241</v>
      </c>
      <c r="W767" s="176">
        <v>0</v>
      </c>
      <c r="X767" s="175" t="s">
        <v>241</v>
      </c>
      <c r="Y767" s="176">
        <v>0</v>
      </c>
      <c r="Z767" s="175" t="s">
        <v>241</v>
      </c>
      <c r="AA767" s="176" t="s">
        <v>920</v>
      </c>
      <c r="AB767" s="175" t="s">
        <v>241</v>
      </c>
      <c r="AC767" s="176" t="s">
        <v>821</v>
      </c>
      <c r="AD767" s="175" t="s">
        <v>241</v>
      </c>
      <c r="AE767" s="176">
        <v>0</v>
      </c>
      <c r="AF767" s="175" t="s">
        <v>241</v>
      </c>
      <c r="AG767" s="176">
        <v>0</v>
      </c>
      <c r="AH767" s="175" t="s">
        <v>241</v>
      </c>
      <c r="AI767" s="176">
        <v>3.089</v>
      </c>
      <c r="AJ767" s="100">
        <v>0</v>
      </c>
      <c r="AK767" s="101">
        <v>0</v>
      </c>
      <c r="AL767" s="184">
        <v>0</v>
      </c>
      <c r="AM767" s="101">
        <v>1.553</v>
      </c>
    </row>
    <row r="768" spans="1:39" ht="13.5" thickBot="1">
      <c r="A768" s="50"/>
      <c r="B768" s="223" t="s">
        <v>201</v>
      </c>
      <c r="C768" s="224"/>
      <c r="D768" s="192">
        <f aca="true" t="shared" si="25" ref="D768:AH768">D714+D716+D718+D720+D722+D724+D726+D728+D730+D732+D734+D736+D738+D740+D742+D744+D746+D748+D750+D752+D754+D756+D758+D760+D762+D764+D767</f>
        <v>29.2</v>
      </c>
      <c r="E768" s="225">
        <f t="shared" si="25"/>
        <v>65.089</v>
      </c>
      <c r="F768" s="192">
        <f t="shared" si="25"/>
        <v>313.29699999999997</v>
      </c>
      <c r="G768" s="89">
        <f t="shared" si="25"/>
        <v>379.234</v>
      </c>
      <c r="H768" s="192">
        <f t="shared" si="25"/>
        <v>22.483</v>
      </c>
      <c r="I768" s="89">
        <f t="shared" si="25"/>
        <v>43.29399999999999</v>
      </c>
      <c r="J768" s="192">
        <f t="shared" si="25"/>
        <v>10.009</v>
      </c>
      <c r="K768" s="89">
        <f t="shared" si="25"/>
        <v>39.448</v>
      </c>
      <c r="L768" s="192">
        <f t="shared" si="25"/>
        <v>229.425</v>
      </c>
      <c r="M768" s="89">
        <f t="shared" si="25"/>
        <v>359.24199999999996</v>
      </c>
      <c r="N768" s="192">
        <f t="shared" si="25"/>
        <v>81.166</v>
      </c>
      <c r="O768" s="89">
        <f t="shared" si="25"/>
        <v>182.145</v>
      </c>
      <c r="P768" s="192">
        <f t="shared" si="25"/>
        <v>162.618</v>
      </c>
      <c r="Q768" s="89">
        <f t="shared" si="25"/>
        <v>233.88</v>
      </c>
      <c r="R768" s="192">
        <f t="shared" si="25"/>
        <v>13</v>
      </c>
      <c r="S768" s="89">
        <f t="shared" si="25"/>
        <v>82.02900000000001</v>
      </c>
      <c r="T768" s="192">
        <f t="shared" si="25"/>
        <v>16.369999999999997</v>
      </c>
      <c r="U768" s="89">
        <f t="shared" si="25"/>
        <v>99.87800000000001</v>
      </c>
      <c r="V768" s="192">
        <f t="shared" si="25"/>
        <v>18.439</v>
      </c>
      <c r="W768" s="89">
        <f t="shared" si="25"/>
        <v>99.16699999999999</v>
      </c>
      <c r="X768" s="192">
        <f t="shared" si="25"/>
        <v>184.412</v>
      </c>
      <c r="Y768" s="89">
        <f t="shared" si="25"/>
        <v>234.025</v>
      </c>
      <c r="Z768" s="192">
        <f t="shared" si="25"/>
        <v>555.053</v>
      </c>
      <c r="AA768" s="89">
        <f t="shared" si="25"/>
        <v>577.2719999999999</v>
      </c>
      <c r="AB768" s="192">
        <f t="shared" si="25"/>
        <v>122.222</v>
      </c>
      <c r="AC768" s="89">
        <v>247.407</v>
      </c>
      <c r="AD768" s="192">
        <f t="shared" si="25"/>
        <v>50.726000000000006</v>
      </c>
      <c r="AE768" s="89">
        <f t="shared" si="25"/>
        <v>99.97299999999998</v>
      </c>
      <c r="AF768" s="192">
        <f t="shared" si="25"/>
        <v>182.827</v>
      </c>
      <c r="AG768" s="89">
        <f t="shared" si="25"/>
        <v>92.771</v>
      </c>
      <c r="AH768" s="192">
        <f t="shared" si="25"/>
        <v>164.945</v>
      </c>
      <c r="AI768" s="89">
        <f>AI714+AI716+AI718+AI720+AI722+AI724+AI726+AI728+AI730+AI732+AI734+AI736+AI738+AI740+AI742+AI744+AI746+AI748+AI750+AI752+AI754+AI756+AI758+AI760+AI762+AI764+AI767+AI766</f>
        <v>164.053</v>
      </c>
      <c r="AJ768" s="192">
        <f>AJ714+AJ716+AJ718+AJ720+AJ722+AJ724+AJ726+AJ728+AJ730+AJ732+AJ734+AJ736+AJ738+AJ740+AJ742+AJ744+AJ746+AJ748+AJ750+AJ752+AJ754+AJ756+AJ758+AJ760+AJ762+AJ764+AJ767</f>
        <v>185.594</v>
      </c>
      <c r="AK768" s="89">
        <f>AK714+AK716+AK718+AK720+AK722+AK724+AK726+AK728+AK730+AK732+AK734+AK736+AK738+AK740+AK742+AK744+AK746+AK748+AK750+AK752+AK754+AK756+AK758+AK760+AK762+AK764+AK767+AK766</f>
        <v>182.795</v>
      </c>
      <c r="AL768" s="193">
        <f>AL714+AL716+AL718+AL720+AL722+AL724+AL726+AL728+AL730+AL732+AL734+AL736+AL738+AL740+AL742+AL744+AL746+AL748+AL750+AL752+AL754+AL756+AL758+AL760+AL762+AL764+AL767</f>
        <v>163.02800000000002</v>
      </c>
      <c r="AM768" s="89">
        <f>AM714+AM716+AM718+AM720+AM722+AM724+AM726+AM728+AM730+AM732+AM734+AM736+AM738+AM740+AM742+AM744+AM746+AM748+AM750+AM752+AM754+AM756+AM758+AM760+AM762+AM764+AM767</f>
        <v>199.49799999999996</v>
      </c>
    </row>
    <row r="769" spans="27:29" ht="12.75">
      <c r="AA769" s="13"/>
      <c r="AC769" s="13"/>
    </row>
    <row r="771" ht="13.5" thickBot="1"/>
    <row r="772" spans="1:5" ht="15.75">
      <c r="A772" s="268" t="s">
        <v>1015</v>
      </c>
      <c r="B772" s="269"/>
      <c r="C772" s="270"/>
      <c r="D772" s="318" t="s">
        <v>1054</v>
      </c>
      <c r="E772" s="319"/>
    </row>
    <row r="773" spans="1:5" ht="16.5" thickBot="1">
      <c r="A773" s="271"/>
      <c r="B773" s="272" t="s">
        <v>1011</v>
      </c>
      <c r="C773" s="273"/>
      <c r="D773" s="266"/>
      <c r="E773" s="267"/>
    </row>
    <row r="774" spans="1:5" ht="13.5" thickBot="1">
      <c r="A774" s="320" t="s">
        <v>0</v>
      </c>
      <c r="B774" s="322" t="s">
        <v>2</v>
      </c>
      <c r="C774" s="324" t="s">
        <v>3</v>
      </c>
      <c r="D774" s="275" t="s">
        <v>77</v>
      </c>
      <c r="E774" s="276"/>
    </row>
    <row r="775" spans="1:5" ht="13.5" thickBot="1">
      <c r="A775" s="321"/>
      <c r="B775" s="323"/>
      <c r="C775" s="325"/>
      <c r="D775" s="127" t="s">
        <v>430</v>
      </c>
      <c r="E775" s="128" t="s">
        <v>843</v>
      </c>
    </row>
    <row r="776" spans="1:5" ht="12.75">
      <c r="A776" s="255" t="s">
        <v>27</v>
      </c>
      <c r="B776" s="256" t="s">
        <v>26</v>
      </c>
      <c r="C776" s="257"/>
      <c r="D776" s="93"/>
      <c r="E776" s="96"/>
    </row>
    <row r="777" spans="1:5" ht="12.75">
      <c r="A777" s="11" t="s">
        <v>6</v>
      </c>
      <c r="B777" s="46" t="s">
        <v>28</v>
      </c>
      <c r="C777" s="63" t="s">
        <v>29</v>
      </c>
      <c r="D777" s="93">
        <v>1981</v>
      </c>
      <c r="E777" s="96"/>
    </row>
    <row r="778" spans="1:5" ht="12.75">
      <c r="A778" s="11" t="s">
        <v>7</v>
      </c>
      <c r="B778" s="46" t="s">
        <v>30</v>
      </c>
      <c r="C778" s="63" t="s">
        <v>5</v>
      </c>
      <c r="D778" s="93">
        <v>4198.1</v>
      </c>
      <c r="E778" s="96"/>
    </row>
    <row r="779" spans="1:5" ht="12.75">
      <c r="A779" s="11" t="s">
        <v>8</v>
      </c>
      <c r="B779" s="47" t="s">
        <v>31</v>
      </c>
      <c r="C779" s="63"/>
      <c r="D779" s="93"/>
      <c r="E779" s="96"/>
    </row>
    <row r="780" spans="1:5" ht="12.75">
      <c r="A780" s="11"/>
      <c r="B780" s="47" t="s">
        <v>216</v>
      </c>
      <c r="C780" s="63"/>
      <c r="D780" s="93"/>
      <c r="E780" s="96"/>
    </row>
    <row r="781" spans="1:5" ht="12.75">
      <c r="A781" s="11" t="s">
        <v>10</v>
      </c>
      <c r="B781" s="46" t="s">
        <v>217</v>
      </c>
      <c r="C781" s="63" t="s">
        <v>4</v>
      </c>
      <c r="D781" s="93">
        <v>-45.423</v>
      </c>
      <c r="E781" s="96"/>
    </row>
    <row r="782" spans="1:5" ht="15.75" customHeight="1">
      <c r="A782" s="11" t="s">
        <v>11</v>
      </c>
      <c r="B782" s="46" t="s">
        <v>1057</v>
      </c>
      <c r="C782" s="63" t="s">
        <v>4</v>
      </c>
      <c r="D782" s="93">
        <v>207.351</v>
      </c>
      <c r="E782" s="96"/>
    </row>
    <row r="783" spans="1:5" ht="12.75">
      <c r="A783" s="48" t="s">
        <v>12</v>
      </c>
      <c r="B783" s="49" t="s">
        <v>32</v>
      </c>
      <c r="C783" s="22" t="s">
        <v>4</v>
      </c>
      <c r="D783" s="75">
        <f>SUM(D781:D782)</f>
        <v>161.928</v>
      </c>
      <c r="E783" s="76"/>
    </row>
    <row r="784" spans="1:5" ht="12.75">
      <c r="A784" s="48"/>
      <c r="B784" s="49" t="s">
        <v>432</v>
      </c>
      <c r="C784" s="22" t="s">
        <v>4</v>
      </c>
      <c r="D784" s="75">
        <v>23.039</v>
      </c>
      <c r="E784" s="115"/>
    </row>
    <row r="785" spans="1:5" ht="12.75">
      <c r="A785" s="50"/>
      <c r="B785" s="47" t="s">
        <v>1</v>
      </c>
      <c r="C785" s="64"/>
      <c r="D785" s="94"/>
      <c r="E785" s="116"/>
    </row>
    <row r="786" spans="1:5" ht="12.75">
      <c r="A786" s="38" t="s">
        <v>27</v>
      </c>
      <c r="B786" s="1" t="s">
        <v>146</v>
      </c>
      <c r="C786" s="65" t="s">
        <v>147</v>
      </c>
      <c r="D786" s="79">
        <v>0</v>
      </c>
      <c r="E786" s="80">
        <v>0</v>
      </c>
    </row>
    <row r="787" spans="1:31" ht="12.75">
      <c r="A787" s="39"/>
      <c r="B787" s="2"/>
      <c r="C787" s="66" t="s">
        <v>148</v>
      </c>
      <c r="D787" s="261">
        <v>0</v>
      </c>
      <c r="E787" s="80">
        <v>0</v>
      </c>
      <c r="AA787" s="317" t="s">
        <v>1036</v>
      </c>
      <c r="AB787" s="317"/>
      <c r="AC787" s="317"/>
      <c r="AD787" s="317"/>
      <c r="AE787" s="317"/>
    </row>
    <row r="788" spans="1:5" ht="13.5" thickBot="1">
      <c r="A788" s="38" t="s">
        <v>8</v>
      </c>
      <c r="B788" s="1" t="s">
        <v>211</v>
      </c>
      <c r="C788" s="65" t="s">
        <v>5</v>
      </c>
      <c r="D788" s="261">
        <v>0</v>
      </c>
      <c r="E788" s="80">
        <v>6</v>
      </c>
    </row>
    <row r="789" spans="1:31" ht="13.5" customHeight="1" thickBot="1">
      <c r="A789" s="39"/>
      <c r="B789" s="2"/>
      <c r="C789" s="66" t="s">
        <v>148</v>
      </c>
      <c r="D789" s="261">
        <v>0</v>
      </c>
      <c r="E789" s="82">
        <v>1.422</v>
      </c>
      <c r="AA789" s="307" t="s">
        <v>0</v>
      </c>
      <c r="AB789" s="309" t="s">
        <v>2</v>
      </c>
      <c r="AC789" s="311" t="s">
        <v>3</v>
      </c>
      <c r="AD789" s="275" t="s">
        <v>101</v>
      </c>
      <c r="AE789" s="276"/>
    </row>
    <row r="790" spans="1:31" ht="12.75">
      <c r="A790" s="38" t="s">
        <v>9</v>
      </c>
      <c r="B790" s="1" t="s">
        <v>150</v>
      </c>
      <c r="C790" s="65" t="s">
        <v>152</v>
      </c>
      <c r="D790" s="261">
        <v>0</v>
      </c>
      <c r="E790" s="80">
        <v>0</v>
      </c>
      <c r="AA790" s="308"/>
      <c r="AB790" s="310"/>
      <c r="AC790" s="312"/>
      <c r="AD790" s="127" t="s">
        <v>25</v>
      </c>
      <c r="AE790" s="128"/>
    </row>
    <row r="791" spans="1:31" ht="12.75">
      <c r="A791" s="39"/>
      <c r="B791" s="2" t="s">
        <v>151</v>
      </c>
      <c r="C791" s="66" t="s">
        <v>148</v>
      </c>
      <c r="D791" s="261">
        <v>0</v>
      </c>
      <c r="E791" s="80"/>
      <c r="AA791" s="14" t="s">
        <v>27</v>
      </c>
      <c r="AB791" s="9" t="s">
        <v>26</v>
      </c>
      <c r="AC791" s="10"/>
      <c r="AD791" s="67" t="s">
        <v>431</v>
      </c>
      <c r="AE791" s="128" t="s">
        <v>843</v>
      </c>
    </row>
    <row r="792" spans="1:31" ht="12.75">
      <c r="A792" s="38" t="s">
        <v>153</v>
      </c>
      <c r="B792" s="1" t="s">
        <v>154</v>
      </c>
      <c r="C792" s="65" t="s">
        <v>155</v>
      </c>
      <c r="D792" s="261">
        <v>0</v>
      </c>
      <c r="E792" s="80">
        <v>0</v>
      </c>
      <c r="AA792" s="11" t="s">
        <v>6</v>
      </c>
      <c r="AB792" s="46" t="s">
        <v>28</v>
      </c>
      <c r="AC792" s="63" t="s">
        <v>29</v>
      </c>
      <c r="AD792" s="93">
        <v>1957</v>
      </c>
      <c r="AE792" s="96"/>
    </row>
    <row r="793" spans="1:31" ht="12.75">
      <c r="A793" s="39"/>
      <c r="B793" s="2"/>
      <c r="C793" s="66" t="s">
        <v>148</v>
      </c>
      <c r="D793" s="261">
        <v>0</v>
      </c>
      <c r="E793" s="80">
        <v>0</v>
      </c>
      <c r="AA793" s="11" t="s">
        <v>7</v>
      </c>
      <c r="AB793" s="46" t="s">
        <v>30</v>
      </c>
      <c r="AC793" s="63" t="s">
        <v>5</v>
      </c>
      <c r="AD793" s="93">
        <v>2295</v>
      </c>
      <c r="AE793" s="96"/>
    </row>
    <row r="794" spans="1:31" ht="12.75">
      <c r="A794" s="38" t="s">
        <v>13</v>
      </c>
      <c r="B794" s="1" t="s">
        <v>156</v>
      </c>
      <c r="C794" s="65" t="s">
        <v>482</v>
      </c>
      <c r="D794" s="261">
        <v>0</v>
      </c>
      <c r="E794" s="80">
        <v>0</v>
      </c>
      <c r="AA794" s="50"/>
      <c r="AB794" s="47" t="s">
        <v>1</v>
      </c>
      <c r="AC794" s="64"/>
      <c r="AD794" s="94"/>
      <c r="AE794" s="97"/>
    </row>
    <row r="795" spans="1:31" ht="12.75">
      <c r="A795" s="39"/>
      <c r="B795" s="2" t="s">
        <v>157</v>
      </c>
      <c r="C795" s="66" t="s">
        <v>148</v>
      </c>
      <c r="D795" s="261">
        <v>0</v>
      </c>
      <c r="E795" s="80">
        <v>0</v>
      </c>
      <c r="AA795" s="38" t="s">
        <v>27</v>
      </c>
      <c r="AB795" s="1" t="s">
        <v>146</v>
      </c>
      <c r="AC795" s="65" t="s">
        <v>147</v>
      </c>
      <c r="AD795" s="100">
        <v>0</v>
      </c>
      <c r="AE795" s="101">
        <v>0</v>
      </c>
    </row>
    <row r="796" spans="1:31" ht="12.75">
      <c r="A796" s="38" t="s">
        <v>158</v>
      </c>
      <c r="B796" s="1" t="s">
        <v>206</v>
      </c>
      <c r="C796" s="65" t="s">
        <v>155</v>
      </c>
      <c r="D796" s="261">
        <v>0</v>
      </c>
      <c r="E796" s="80">
        <v>0</v>
      </c>
      <c r="AA796" s="39"/>
      <c r="AB796" s="2"/>
      <c r="AC796" s="66" t="s">
        <v>148</v>
      </c>
      <c r="AD796" s="100">
        <v>0</v>
      </c>
      <c r="AE796" s="101">
        <v>0</v>
      </c>
    </row>
    <row r="797" spans="1:31" ht="12.75">
      <c r="A797" s="39"/>
      <c r="B797" s="2" t="s">
        <v>160</v>
      </c>
      <c r="C797" s="66" t="s">
        <v>148</v>
      </c>
      <c r="D797" s="261">
        <v>0</v>
      </c>
      <c r="E797" s="80">
        <v>0</v>
      </c>
      <c r="AA797" s="38" t="s">
        <v>8</v>
      </c>
      <c r="AB797" s="1" t="s">
        <v>211</v>
      </c>
      <c r="AC797" s="65" t="s">
        <v>5</v>
      </c>
      <c r="AD797" s="100">
        <v>0</v>
      </c>
      <c r="AE797" s="101">
        <v>0</v>
      </c>
    </row>
    <row r="798" spans="1:31" ht="12.75">
      <c r="A798" s="38" t="s">
        <v>14</v>
      </c>
      <c r="B798" s="1" t="s">
        <v>161</v>
      </c>
      <c r="C798" s="65" t="s">
        <v>162</v>
      </c>
      <c r="D798" s="261">
        <v>0</v>
      </c>
      <c r="E798" s="80">
        <v>0</v>
      </c>
      <c r="AA798" s="39"/>
      <c r="AB798" s="2"/>
      <c r="AC798" s="66" t="s">
        <v>148</v>
      </c>
      <c r="AD798" s="100">
        <v>0</v>
      </c>
      <c r="AE798" s="101">
        <v>0</v>
      </c>
    </row>
    <row r="799" spans="1:31" ht="13.5" customHeight="1">
      <c r="A799" s="39"/>
      <c r="B799" s="2"/>
      <c r="C799" s="66" t="s">
        <v>148</v>
      </c>
      <c r="D799" s="261">
        <v>0</v>
      </c>
      <c r="E799" s="80">
        <v>0</v>
      </c>
      <c r="AA799" s="38" t="s">
        <v>9</v>
      </c>
      <c r="AB799" s="1" t="s">
        <v>150</v>
      </c>
      <c r="AC799" s="65" t="s">
        <v>152</v>
      </c>
      <c r="AD799" s="100">
        <v>0</v>
      </c>
      <c r="AE799" s="101">
        <v>0</v>
      </c>
    </row>
    <row r="800" spans="1:31" ht="12.75">
      <c r="A800" s="38" t="s">
        <v>15</v>
      </c>
      <c r="B800" s="1" t="s">
        <v>163</v>
      </c>
      <c r="C800" s="65" t="s">
        <v>147</v>
      </c>
      <c r="D800" s="261">
        <v>0</v>
      </c>
      <c r="E800" s="80">
        <v>0</v>
      </c>
      <c r="AA800" s="39"/>
      <c r="AB800" s="2" t="s">
        <v>151</v>
      </c>
      <c r="AC800" s="66" t="s">
        <v>148</v>
      </c>
      <c r="AD800" s="100">
        <v>0</v>
      </c>
      <c r="AE800" s="101">
        <v>0</v>
      </c>
    </row>
    <row r="801" spans="1:31" ht="12.75">
      <c r="A801" s="39"/>
      <c r="B801" s="2"/>
      <c r="C801" s="66" t="s">
        <v>148</v>
      </c>
      <c r="D801" s="261">
        <v>0</v>
      </c>
      <c r="E801" s="80">
        <v>0</v>
      </c>
      <c r="AA801" s="38" t="s">
        <v>153</v>
      </c>
      <c r="AB801" s="1" t="s">
        <v>154</v>
      </c>
      <c r="AC801" s="65" t="s">
        <v>155</v>
      </c>
      <c r="AD801" s="100">
        <v>0</v>
      </c>
      <c r="AE801" s="101">
        <v>0</v>
      </c>
    </row>
    <row r="802" spans="1:31" ht="12.75">
      <c r="A802" s="38" t="s">
        <v>16</v>
      </c>
      <c r="B802" s="1" t="s">
        <v>164</v>
      </c>
      <c r="C802" s="65" t="s">
        <v>147</v>
      </c>
      <c r="D802" s="261">
        <v>0</v>
      </c>
      <c r="E802" s="80">
        <v>0</v>
      </c>
      <c r="AA802" s="39"/>
      <c r="AB802" s="2"/>
      <c r="AC802" s="66" t="s">
        <v>148</v>
      </c>
      <c r="AD802" s="100">
        <v>0</v>
      </c>
      <c r="AE802" s="101">
        <v>0</v>
      </c>
    </row>
    <row r="803" spans="1:31" ht="12.75">
      <c r="A803" s="39"/>
      <c r="B803" s="2"/>
      <c r="C803" s="66" t="s">
        <v>148</v>
      </c>
      <c r="D803" s="261">
        <v>0</v>
      </c>
      <c r="E803" s="80">
        <v>0</v>
      </c>
      <c r="AA803" s="38" t="s">
        <v>13</v>
      </c>
      <c r="AB803" s="1" t="s">
        <v>156</v>
      </c>
      <c r="AC803" s="65" t="s">
        <v>482</v>
      </c>
      <c r="AD803" s="100">
        <v>0</v>
      </c>
      <c r="AE803" s="101">
        <v>0</v>
      </c>
    </row>
    <row r="804" spans="1:31" ht="12.75">
      <c r="A804" s="38" t="s">
        <v>17</v>
      </c>
      <c r="B804" s="1" t="s">
        <v>165</v>
      </c>
      <c r="C804" s="65" t="s">
        <v>162</v>
      </c>
      <c r="D804" s="261">
        <v>0</v>
      </c>
      <c r="E804" s="80">
        <v>0</v>
      </c>
      <c r="AA804" s="39"/>
      <c r="AB804" s="2" t="s">
        <v>157</v>
      </c>
      <c r="AC804" s="66" t="s">
        <v>148</v>
      </c>
      <c r="AD804" s="100">
        <v>0</v>
      </c>
      <c r="AE804" s="101">
        <v>0</v>
      </c>
    </row>
    <row r="805" spans="1:31" ht="12.75">
      <c r="A805" s="39"/>
      <c r="B805" s="2"/>
      <c r="C805" s="66" t="s">
        <v>148</v>
      </c>
      <c r="D805" s="261">
        <v>0</v>
      </c>
      <c r="E805" s="80">
        <v>0</v>
      </c>
      <c r="AA805" s="38" t="s">
        <v>158</v>
      </c>
      <c r="AB805" s="1" t="s">
        <v>206</v>
      </c>
      <c r="AC805" s="65" t="s">
        <v>155</v>
      </c>
      <c r="AD805" s="100">
        <v>0</v>
      </c>
      <c r="AE805" s="101">
        <v>0</v>
      </c>
    </row>
    <row r="806" spans="1:31" ht="12.75">
      <c r="A806" s="38" t="s">
        <v>18</v>
      </c>
      <c r="B806" s="1" t="s">
        <v>167</v>
      </c>
      <c r="C806" s="65" t="s">
        <v>208</v>
      </c>
      <c r="D806" s="261">
        <v>6</v>
      </c>
      <c r="E806" s="80">
        <v>0</v>
      </c>
      <c r="AA806" s="39"/>
      <c r="AB806" s="2" t="s">
        <v>160</v>
      </c>
      <c r="AC806" s="66" t="s">
        <v>148</v>
      </c>
      <c r="AD806" s="100">
        <v>0</v>
      </c>
      <c r="AE806" s="101">
        <v>0</v>
      </c>
    </row>
    <row r="807" spans="1:31" ht="12.75">
      <c r="A807" s="39"/>
      <c r="B807" s="2"/>
      <c r="C807" s="66" t="s">
        <v>148</v>
      </c>
      <c r="D807" s="262">
        <f>D806*3.36</f>
        <v>20.16</v>
      </c>
      <c r="E807" s="83">
        <v>0</v>
      </c>
      <c r="AA807" s="38" t="s">
        <v>14</v>
      </c>
      <c r="AB807" s="1" t="s">
        <v>161</v>
      </c>
      <c r="AC807" s="65" t="s">
        <v>162</v>
      </c>
      <c r="AD807" s="100">
        <v>0</v>
      </c>
      <c r="AE807" s="101">
        <v>0</v>
      </c>
    </row>
    <row r="808" spans="1:31" ht="12.75">
      <c r="A808" s="38" t="s">
        <v>19</v>
      </c>
      <c r="B808" s="1" t="s">
        <v>168</v>
      </c>
      <c r="C808" s="65" t="s">
        <v>162</v>
      </c>
      <c r="D808" s="261" t="s">
        <v>422</v>
      </c>
      <c r="E808" s="80">
        <v>0</v>
      </c>
      <c r="AA808" s="39"/>
      <c r="AB808" s="2"/>
      <c r="AC808" s="66" t="s">
        <v>148</v>
      </c>
      <c r="AD808" s="100">
        <v>0</v>
      </c>
      <c r="AE808" s="101">
        <v>0</v>
      </c>
    </row>
    <row r="809" spans="1:31" ht="12.75">
      <c r="A809" s="39"/>
      <c r="B809" s="2"/>
      <c r="C809" s="66" t="s">
        <v>148</v>
      </c>
      <c r="D809" s="262">
        <v>15</v>
      </c>
      <c r="E809" s="83">
        <v>0</v>
      </c>
      <c r="AA809" s="38" t="s">
        <v>15</v>
      </c>
      <c r="AB809" s="1" t="s">
        <v>163</v>
      </c>
      <c r="AC809" s="65" t="s">
        <v>147</v>
      </c>
      <c r="AD809" s="100">
        <v>0</v>
      </c>
      <c r="AE809" s="101">
        <v>0</v>
      </c>
    </row>
    <row r="810" spans="1:31" ht="12.75">
      <c r="A810" s="38" t="s">
        <v>20</v>
      </c>
      <c r="B810" s="1" t="s">
        <v>169</v>
      </c>
      <c r="C810" s="65" t="s">
        <v>162</v>
      </c>
      <c r="D810" s="261">
        <v>0</v>
      </c>
      <c r="E810" s="80">
        <v>0</v>
      </c>
      <c r="AA810" s="39"/>
      <c r="AB810" s="2"/>
      <c r="AC810" s="66" t="s">
        <v>148</v>
      </c>
      <c r="AD810" s="100">
        <v>0</v>
      </c>
      <c r="AE810" s="101">
        <v>0</v>
      </c>
    </row>
    <row r="811" spans="1:31" ht="12.75">
      <c r="A811" s="39"/>
      <c r="B811" s="2"/>
      <c r="C811" s="66" t="s">
        <v>148</v>
      </c>
      <c r="D811" s="261">
        <v>0</v>
      </c>
      <c r="E811" s="80">
        <v>0</v>
      </c>
      <c r="AA811" s="38" t="s">
        <v>16</v>
      </c>
      <c r="AB811" s="1" t="s">
        <v>164</v>
      </c>
      <c r="AC811" s="65" t="s">
        <v>147</v>
      </c>
      <c r="AD811" s="100">
        <v>0</v>
      </c>
      <c r="AE811" s="101">
        <v>2</v>
      </c>
    </row>
    <row r="812" spans="1:31" ht="12.75">
      <c r="A812" s="38" t="s">
        <v>21</v>
      </c>
      <c r="B812" s="1" t="s">
        <v>170</v>
      </c>
      <c r="C812" s="65" t="s">
        <v>162</v>
      </c>
      <c r="D812" s="261">
        <v>0</v>
      </c>
      <c r="E812" s="80">
        <v>0</v>
      </c>
      <c r="AA812" s="39"/>
      <c r="AB812" s="2"/>
      <c r="AC812" s="66" t="s">
        <v>148</v>
      </c>
      <c r="AD812" s="100">
        <v>0</v>
      </c>
      <c r="AE812" s="101">
        <v>0.274</v>
      </c>
    </row>
    <row r="813" spans="1:31" ht="12.75">
      <c r="A813" s="39"/>
      <c r="B813" s="2" t="s">
        <v>589</v>
      </c>
      <c r="C813" s="66" t="s">
        <v>148</v>
      </c>
      <c r="D813" s="261">
        <v>0</v>
      </c>
      <c r="E813" s="80">
        <v>0</v>
      </c>
      <c r="AA813" s="38" t="s">
        <v>17</v>
      </c>
      <c r="AB813" s="1" t="s">
        <v>165</v>
      </c>
      <c r="AC813" s="65" t="s">
        <v>162</v>
      </c>
      <c r="AD813" s="100">
        <v>4</v>
      </c>
      <c r="AE813" s="101">
        <v>10</v>
      </c>
    </row>
    <row r="814" spans="1:31" ht="12.75">
      <c r="A814" s="38" t="s">
        <v>22</v>
      </c>
      <c r="B814" s="1" t="s">
        <v>535</v>
      </c>
      <c r="C814" s="65" t="s">
        <v>5</v>
      </c>
      <c r="D814" s="261">
        <v>0</v>
      </c>
      <c r="E814" s="80" t="s">
        <v>492</v>
      </c>
      <c r="AA814" s="39"/>
      <c r="AB814" s="2"/>
      <c r="AC814" s="66" t="s">
        <v>148</v>
      </c>
      <c r="AD814" s="175" t="s">
        <v>256</v>
      </c>
      <c r="AE814" s="176">
        <v>5.291</v>
      </c>
    </row>
    <row r="815" spans="1:31" ht="12.75">
      <c r="A815" s="39"/>
      <c r="B815" s="2" t="s">
        <v>300</v>
      </c>
      <c r="C815" s="66" t="s">
        <v>148</v>
      </c>
      <c r="D815" s="261">
        <v>0</v>
      </c>
      <c r="E815" s="176">
        <v>8.587</v>
      </c>
      <c r="AA815" s="38" t="s">
        <v>18</v>
      </c>
      <c r="AB815" s="1" t="s">
        <v>167</v>
      </c>
      <c r="AC815" s="65" t="s">
        <v>208</v>
      </c>
      <c r="AD815" s="100">
        <v>0</v>
      </c>
      <c r="AE815" s="101">
        <v>0</v>
      </c>
    </row>
    <row r="816" spans="1:31" ht="12.75">
      <c r="A816" s="38" t="s">
        <v>23</v>
      </c>
      <c r="B816" s="1" t="s">
        <v>173</v>
      </c>
      <c r="C816" s="65" t="s">
        <v>5</v>
      </c>
      <c r="D816" s="261">
        <v>0</v>
      </c>
      <c r="E816" s="80">
        <v>0</v>
      </c>
      <c r="AA816" s="39"/>
      <c r="AB816" s="2"/>
      <c r="AC816" s="66" t="s">
        <v>148</v>
      </c>
      <c r="AD816" s="100">
        <v>0</v>
      </c>
      <c r="AE816" s="101">
        <v>0</v>
      </c>
    </row>
    <row r="817" spans="1:31" ht="12.75">
      <c r="A817" s="39"/>
      <c r="B817" s="2"/>
      <c r="C817" s="66" t="s">
        <v>148</v>
      </c>
      <c r="D817" s="261">
        <v>0</v>
      </c>
      <c r="E817" s="80">
        <v>0</v>
      </c>
      <c r="AA817" s="38" t="s">
        <v>19</v>
      </c>
      <c r="AB817" s="1" t="s">
        <v>168</v>
      </c>
      <c r="AC817" s="65" t="s">
        <v>162</v>
      </c>
      <c r="AD817" s="100">
        <v>0</v>
      </c>
      <c r="AE817" s="101">
        <v>1</v>
      </c>
    </row>
    <row r="818" spans="1:31" ht="12.75">
      <c r="A818" s="38" t="s">
        <v>24</v>
      </c>
      <c r="B818" s="1" t="s">
        <v>202</v>
      </c>
      <c r="C818" s="65" t="s">
        <v>162</v>
      </c>
      <c r="D818" s="261">
        <v>0</v>
      </c>
      <c r="E818" s="80">
        <v>0</v>
      </c>
      <c r="AA818" s="39"/>
      <c r="AB818" s="2"/>
      <c r="AC818" s="66" t="s">
        <v>148</v>
      </c>
      <c r="AD818" s="100">
        <v>0</v>
      </c>
      <c r="AE818" s="101">
        <v>0.085</v>
      </c>
    </row>
    <row r="819" spans="1:31" ht="12.75">
      <c r="A819" s="39"/>
      <c r="B819" s="2" t="s">
        <v>175</v>
      </c>
      <c r="C819" s="66" t="s">
        <v>148</v>
      </c>
      <c r="D819" s="261">
        <v>0</v>
      </c>
      <c r="E819" s="80">
        <v>0</v>
      </c>
      <c r="AA819" s="38" t="s">
        <v>20</v>
      </c>
      <c r="AB819" s="1" t="s">
        <v>169</v>
      </c>
      <c r="AC819" s="65" t="s">
        <v>162</v>
      </c>
      <c r="AD819" s="100">
        <v>0</v>
      </c>
      <c r="AE819" s="101">
        <v>0</v>
      </c>
    </row>
    <row r="820" spans="1:31" ht="12.75">
      <c r="A820" s="38" t="s">
        <v>33</v>
      </c>
      <c r="B820" s="1" t="s">
        <v>176</v>
      </c>
      <c r="C820" s="65" t="s">
        <v>177</v>
      </c>
      <c r="D820" s="261">
        <v>15</v>
      </c>
      <c r="E820" s="98">
        <v>22.7</v>
      </c>
      <c r="AA820" s="39"/>
      <c r="AB820" s="2"/>
      <c r="AC820" s="66" t="s">
        <v>148</v>
      </c>
      <c r="AD820" s="175" t="s">
        <v>241</v>
      </c>
      <c r="AE820" s="176">
        <v>0</v>
      </c>
    </row>
    <row r="821" spans="1:31" ht="12.75">
      <c r="A821" s="39"/>
      <c r="B821" s="2"/>
      <c r="C821" s="66" t="s">
        <v>148</v>
      </c>
      <c r="D821" s="262">
        <f>D820*0.85</f>
        <v>12.75</v>
      </c>
      <c r="E821" s="82">
        <v>24.064</v>
      </c>
      <c r="AA821" s="38" t="s">
        <v>21</v>
      </c>
      <c r="AB821" s="1" t="s">
        <v>170</v>
      </c>
      <c r="AC821" s="65" t="s">
        <v>162</v>
      </c>
      <c r="AD821" s="100">
        <v>1</v>
      </c>
      <c r="AE821" s="101">
        <v>1</v>
      </c>
    </row>
    <row r="822" spans="1:31" ht="12.75">
      <c r="A822" s="38" t="s">
        <v>178</v>
      </c>
      <c r="B822" s="1" t="s">
        <v>179</v>
      </c>
      <c r="C822" s="65" t="s">
        <v>177</v>
      </c>
      <c r="D822" s="261">
        <v>16</v>
      </c>
      <c r="E822" s="98">
        <v>20.4</v>
      </c>
      <c r="AA822" s="39"/>
      <c r="AB822" s="2" t="s">
        <v>589</v>
      </c>
      <c r="AC822" s="66" t="s">
        <v>148</v>
      </c>
      <c r="AD822" s="175" t="s">
        <v>262</v>
      </c>
      <c r="AE822" s="176">
        <v>10.901</v>
      </c>
    </row>
    <row r="823" spans="1:31" ht="12.75">
      <c r="A823" s="39"/>
      <c r="B823" s="2"/>
      <c r="C823" s="66" t="s">
        <v>148</v>
      </c>
      <c r="D823" s="262">
        <f>D822*0.85</f>
        <v>13.6</v>
      </c>
      <c r="E823" s="82">
        <v>23.659</v>
      </c>
      <c r="AA823" s="38" t="s">
        <v>22</v>
      </c>
      <c r="AB823" s="1" t="s">
        <v>535</v>
      </c>
      <c r="AC823" s="65" t="s">
        <v>5</v>
      </c>
      <c r="AD823" s="100">
        <v>0</v>
      </c>
      <c r="AE823" s="101">
        <v>0</v>
      </c>
    </row>
    <row r="824" spans="1:31" ht="12.75">
      <c r="A824" s="38" t="s">
        <v>181</v>
      </c>
      <c r="B824" s="1" t="s">
        <v>180</v>
      </c>
      <c r="C824" s="65" t="s">
        <v>177</v>
      </c>
      <c r="D824" s="261">
        <v>0</v>
      </c>
      <c r="E824" s="98">
        <v>28.9</v>
      </c>
      <c r="AA824" s="39"/>
      <c r="AB824" s="2" t="s">
        <v>300</v>
      </c>
      <c r="AC824" s="66" t="s">
        <v>148</v>
      </c>
      <c r="AD824" s="100">
        <v>0</v>
      </c>
      <c r="AE824" s="101">
        <v>0</v>
      </c>
    </row>
    <row r="825" spans="1:31" ht="12.75">
      <c r="A825" s="39"/>
      <c r="B825" s="2"/>
      <c r="C825" s="66" t="s">
        <v>148</v>
      </c>
      <c r="D825" s="261">
        <v>0</v>
      </c>
      <c r="E825" s="117">
        <v>22.562</v>
      </c>
      <c r="AA825" s="38" t="s">
        <v>23</v>
      </c>
      <c r="AB825" s="1" t="s">
        <v>173</v>
      </c>
      <c r="AC825" s="65" t="s">
        <v>5</v>
      </c>
      <c r="AD825" s="100">
        <v>0</v>
      </c>
      <c r="AE825" s="101">
        <v>22</v>
      </c>
    </row>
    <row r="826" spans="1:31" ht="12.75">
      <c r="A826" s="38" t="s">
        <v>183</v>
      </c>
      <c r="B826" s="1" t="s">
        <v>182</v>
      </c>
      <c r="C826" s="65" t="s">
        <v>177</v>
      </c>
      <c r="D826" s="263">
        <v>0</v>
      </c>
      <c r="E826" s="98">
        <v>0</v>
      </c>
      <c r="AA826" s="39"/>
      <c r="AB826" s="2"/>
      <c r="AC826" s="66" t="s">
        <v>148</v>
      </c>
      <c r="AD826" s="100">
        <v>0</v>
      </c>
      <c r="AE826" s="101">
        <v>11.347</v>
      </c>
    </row>
    <row r="827" spans="1:31" ht="12.75">
      <c r="A827" s="39"/>
      <c r="B827" s="2"/>
      <c r="C827" s="66" t="s">
        <v>148</v>
      </c>
      <c r="D827" s="263">
        <v>0</v>
      </c>
      <c r="E827" s="82">
        <v>0</v>
      </c>
      <c r="AA827" s="38" t="s">
        <v>24</v>
      </c>
      <c r="AB827" s="1" t="s">
        <v>202</v>
      </c>
      <c r="AC827" s="65" t="s">
        <v>162</v>
      </c>
      <c r="AD827" s="100">
        <v>0</v>
      </c>
      <c r="AE827" s="101">
        <v>0</v>
      </c>
    </row>
    <row r="828" spans="1:31" ht="12.75">
      <c r="A828" s="38" t="s">
        <v>184</v>
      </c>
      <c r="B828" s="1" t="s">
        <v>186</v>
      </c>
      <c r="C828" s="65" t="s">
        <v>162</v>
      </c>
      <c r="D828" s="263">
        <v>6</v>
      </c>
      <c r="E828" s="176">
        <v>6</v>
      </c>
      <c r="AA828" s="39"/>
      <c r="AB828" s="2" t="s">
        <v>175</v>
      </c>
      <c r="AC828" s="66" t="s">
        <v>148</v>
      </c>
      <c r="AD828" s="100">
        <v>0</v>
      </c>
      <c r="AE828" s="101">
        <v>0</v>
      </c>
    </row>
    <row r="829" spans="1:31" ht="12.75">
      <c r="A829" s="39"/>
      <c r="B829" s="2"/>
      <c r="C829" s="66" t="s">
        <v>148</v>
      </c>
      <c r="D829" s="264">
        <f>D828*2.47</f>
        <v>14.82</v>
      </c>
      <c r="E829" s="82">
        <v>25.027</v>
      </c>
      <c r="AA829" s="38" t="s">
        <v>33</v>
      </c>
      <c r="AB829" s="1" t="s">
        <v>176</v>
      </c>
      <c r="AC829" s="65" t="s">
        <v>177</v>
      </c>
      <c r="AD829" s="100">
        <v>0</v>
      </c>
      <c r="AE829" s="101">
        <v>0</v>
      </c>
    </row>
    <row r="830" spans="1:31" ht="12.75">
      <c r="A830" s="38" t="s">
        <v>185</v>
      </c>
      <c r="B830" s="1" t="s">
        <v>188</v>
      </c>
      <c r="C830" s="65" t="s">
        <v>162</v>
      </c>
      <c r="D830" s="263">
        <v>4</v>
      </c>
      <c r="E830" s="176" t="s">
        <v>158</v>
      </c>
      <c r="AA830" s="39"/>
      <c r="AB830" s="2"/>
      <c r="AC830" s="66" t="s">
        <v>148</v>
      </c>
      <c r="AD830" s="100">
        <v>0</v>
      </c>
      <c r="AE830" s="101">
        <v>0</v>
      </c>
    </row>
    <row r="831" spans="1:31" ht="12.75">
      <c r="A831" s="39"/>
      <c r="B831" s="2"/>
      <c r="C831" s="66" t="s">
        <v>148</v>
      </c>
      <c r="D831" s="264">
        <f>D830*0.75</f>
        <v>3</v>
      </c>
      <c r="E831" s="82">
        <v>13.075</v>
      </c>
      <c r="AA831" s="38" t="s">
        <v>178</v>
      </c>
      <c r="AB831" s="1" t="s">
        <v>179</v>
      </c>
      <c r="AC831" s="65" t="s">
        <v>177</v>
      </c>
      <c r="AD831" s="100">
        <v>0</v>
      </c>
      <c r="AE831" s="101">
        <v>1</v>
      </c>
    </row>
    <row r="832" spans="1:31" ht="12.75">
      <c r="A832" s="38" t="s">
        <v>187</v>
      </c>
      <c r="B832" s="1" t="s">
        <v>190</v>
      </c>
      <c r="C832" s="65" t="s">
        <v>177</v>
      </c>
      <c r="D832" s="263">
        <v>0</v>
      </c>
      <c r="E832" s="98">
        <v>14.4</v>
      </c>
      <c r="AA832" s="39"/>
      <c r="AB832" s="2"/>
      <c r="AC832" s="66" t="s">
        <v>148</v>
      </c>
      <c r="AD832" s="100">
        <v>0</v>
      </c>
      <c r="AE832" s="101">
        <v>0.614</v>
      </c>
    </row>
    <row r="833" spans="1:31" ht="12.75">
      <c r="A833" s="39"/>
      <c r="B833" s="2"/>
      <c r="C833" s="66" t="s">
        <v>148</v>
      </c>
      <c r="D833" s="263">
        <v>0</v>
      </c>
      <c r="E833" s="82">
        <v>1.041</v>
      </c>
      <c r="AA833" s="38" t="s">
        <v>181</v>
      </c>
      <c r="AB833" s="1" t="s">
        <v>180</v>
      </c>
      <c r="AC833" s="65" t="s">
        <v>177</v>
      </c>
      <c r="AD833" s="100">
        <v>0</v>
      </c>
      <c r="AE833" s="101">
        <v>4.2</v>
      </c>
    </row>
    <row r="834" spans="1:31" ht="12.75">
      <c r="A834" s="38" t="s">
        <v>189</v>
      </c>
      <c r="B834" s="1" t="s">
        <v>192</v>
      </c>
      <c r="C834" s="65" t="s">
        <v>162</v>
      </c>
      <c r="D834" s="263">
        <v>0</v>
      </c>
      <c r="E834" s="176">
        <v>8</v>
      </c>
      <c r="AA834" s="39"/>
      <c r="AB834" s="2"/>
      <c r="AC834" s="66" t="s">
        <v>148</v>
      </c>
      <c r="AD834" s="175" t="s">
        <v>241</v>
      </c>
      <c r="AE834" s="176" t="s">
        <v>733</v>
      </c>
    </row>
    <row r="835" spans="1:31" ht="12.75">
      <c r="A835" s="39"/>
      <c r="B835" s="2" t="s">
        <v>193</v>
      </c>
      <c r="C835" s="66" t="s">
        <v>148</v>
      </c>
      <c r="D835" s="263">
        <v>0</v>
      </c>
      <c r="E835" s="82">
        <v>7.911</v>
      </c>
      <c r="AA835" s="38" t="s">
        <v>183</v>
      </c>
      <c r="AB835" s="1" t="s">
        <v>182</v>
      </c>
      <c r="AC835" s="65" t="s">
        <v>177</v>
      </c>
      <c r="AD835" s="175" t="s">
        <v>241</v>
      </c>
      <c r="AE835" s="176" t="s">
        <v>553</v>
      </c>
    </row>
    <row r="836" spans="1:31" ht="12.75">
      <c r="A836" s="38" t="s">
        <v>191</v>
      </c>
      <c r="B836" s="1" t="s">
        <v>195</v>
      </c>
      <c r="C836" s="65" t="s">
        <v>162</v>
      </c>
      <c r="D836" s="263">
        <v>0</v>
      </c>
      <c r="E836" s="98">
        <v>2</v>
      </c>
      <c r="AA836" s="39"/>
      <c r="AB836" s="2"/>
      <c r="AC836" s="66" t="s">
        <v>148</v>
      </c>
      <c r="AD836" s="175" t="s">
        <v>241</v>
      </c>
      <c r="AE836" s="176" t="s">
        <v>734</v>
      </c>
    </row>
    <row r="837" spans="1:31" ht="12.75">
      <c r="A837" s="39"/>
      <c r="B837" s="2"/>
      <c r="C837" s="66" t="s">
        <v>148</v>
      </c>
      <c r="D837" s="263">
        <v>0</v>
      </c>
      <c r="E837" s="82">
        <v>0.172</v>
      </c>
      <c r="AA837" s="38" t="s">
        <v>184</v>
      </c>
      <c r="AB837" s="1" t="s">
        <v>186</v>
      </c>
      <c r="AC837" s="65" t="s">
        <v>162</v>
      </c>
      <c r="AD837" s="175" t="s">
        <v>241</v>
      </c>
      <c r="AE837" s="176">
        <v>0</v>
      </c>
    </row>
    <row r="838" spans="1:31" ht="12.75">
      <c r="A838" s="39" t="s">
        <v>194</v>
      </c>
      <c r="B838" s="2" t="s">
        <v>212</v>
      </c>
      <c r="C838" s="66" t="s">
        <v>5</v>
      </c>
      <c r="D838" s="263">
        <v>0</v>
      </c>
      <c r="E838" s="80">
        <v>0</v>
      </c>
      <c r="AA838" s="39"/>
      <c r="AB838" s="2"/>
      <c r="AC838" s="66" t="s">
        <v>148</v>
      </c>
      <c r="AD838" s="175" t="s">
        <v>241</v>
      </c>
      <c r="AE838" s="176">
        <v>0</v>
      </c>
    </row>
    <row r="839" spans="1:31" ht="12.75">
      <c r="A839" s="39"/>
      <c r="B839" s="2" t="s">
        <v>213</v>
      </c>
      <c r="C839" s="66" t="s">
        <v>215</v>
      </c>
      <c r="D839" s="263">
        <v>0</v>
      </c>
      <c r="E839" s="80">
        <v>0</v>
      </c>
      <c r="AA839" s="38" t="s">
        <v>185</v>
      </c>
      <c r="AB839" s="1" t="s">
        <v>188</v>
      </c>
      <c r="AC839" s="65" t="s">
        <v>162</v>
      </c>
      <c r="AD839" s="175" t="s">
        <v>241</v>
      </c>
      <c r="AE839" s="176">
        <v>0</v>
      </c>
    </row>
    <row r="840" spans="1:31" ht="12.75">
      <c r="A840" s="51" t="s">
        <v>196</v>
      </c>
      <c r="B840" s="3" t="s">
        <v>197</v>
      </c>
      <c r="C840" s="22" t="s">
        <v>148</v>
      </c>
      <c r="D840" s="261">
        <v>0</v>
      </c>
      <c r="E840" s="106">
        <v>0</v>
      </c>
      <c r="AA840" s="39"/>
      <c r="AB840" s="2"/>
      <c r="AC840" s="66" t="s">
        <v>148</v>
      </c>
      <c r="AD840" s="175" t="s">
        <v>241</v>
      </c>
      <c r="AE840" s="176">
        <v>0</v>
      </c>
    </row>
    <row r="841" spans="1:31" ht="12.75">
      <c r="A841" s="51" t="s">
        <v>411</v>
      </c>
      <c r="B841" s="301" t="s">
        <v>1056</v>
      </c>
      <c r="C841" s="22" t="s">
        <v>416</v>
      </c>
      <c r="D841" s="261">
        <v>0</v>
      </c>
      <c r="E841" s="80">
        <v>20</v>
      </c>
      <c r="AA841" s="38" t="s">
        <v>187</v>
      </c>
      <c r="AB841" s="1" t="s">
        <v>190</v>
      </c>
      <c r="AC841" s="65" t="s">
        <v>177</v>
      </c>
      <c r="AD841" s="175" t="s">
        <v>241</v>
      </c>
      <c r="AE841" s="176">
        <v>1</v>
      </c>
    </row>
    <row r="842" spans="1:31" ht="13.5" thickBot="1">
      <c r="A842" s="38"/>
      <c r="B842" s="302"/>
      <c r="C842" s="65" t="s">
        <v>148</v>
      </c>
      <c r="D842" s="265">
        <v>0</v>
      </c>
      <c r="E842" s="195" t="s">
        <v>979</v>
      </c>
      <c r="AA842" s="39"/>
      <c r="AB842" s="2"/>
      <c r="AC842" s="66" t="s">
        <v>148</v>
      </c>
      <c r="AD842" s="175" t="s">
        <v>241</v>
      </c>
      <c r="AE842" s="176">
        <v>0.106</v>
      </c>
    </row>
    <row r="843" spans="1:31" ht="13.5" thickBot="1">
      <c r="A843" s="151"/>
      <c r="B843" s="152" t="s">
        <v>201</v>
      </c>
      <c r="C843" s="153"/>
      <c r="D843" s="154">
        <f>D787+D789+D791+D793+D795+D797+D799+D801+D803+D805+D807+D809+D811+D813+D815+D817+D819+D821+D823+D825+D827+D829+D831+D833+D835+D837+D839+D840+D842</f>
        <v>79.33</v>
      </c>
      <c r="E843" s="155">
        <f>E787+E789+E791+E793+E795+E797+E799+E801+E803+E805+E807+E809+E811+E813+E815+E817+E819+E821+E823+E825+E827+E829+E831+E833+E835+E837+E839+E840+E842</f>
        <v>140.531</v>
      </c>
      <c r="AA843" s="38" t="s">
        <v>189</v>
      </c>
      <c r="AB843" s="1" t="s">
        <v>192</v>
      </c>
      <c r="AC843" s="65" t="s">
        <v>162</v>
      </c>
      <c r="AD843" s="175" t="s">
        <v>241</v>
      </c>
      <c r="AE843" s="176" t="s">
        <v>16</v>
      </c>
    </row>
    <row r="845" spans="27:31" ht="12.75">
      <c r="AA845" s="291" t="s">
        <v>1037</v>
      </c>
      <c r="AB845" s="291"/>
      <c r="AC845" s="291"/>
      <c r="AD845" s="291"/>
      <c r="AE845" s="291"/>
    </row>
    <row r="846" ht="13.5" thickBot="1"/>
    <row r="847" spans="1:33" ht="15.75">
      <c r="A847" s="331" t="s">
        <v>1015</v>
      </c>
      <c r="B847" s="332"/>
      <c r="C847" s="333"/>
      <c r="D847" s="337" t="s">
        <v>1054</v>
      </c>
      <c r="E847" s="338"/>
      <c r="AF847" s="337" t="s">
        <v>1054</v>
      </c>
      <c r="AG847" s="338"/>
    </row>
    <row r="848" spans="1:33" ht="16.5" thickBot="1">
      <c r="A848" s="334" t="s">
        <v>1018</v>
      </c>
      <c r="B848" s="335"/>
      <c r="C848" s="336"/>
      <c r="D848" s="339"/>
      <c r="E848" s="340"/>
      <c r="AF848" s="339"/>
      <c r="AG848" s="340"/>
    </row>
    <row r="849" spans="1:33" ht="13.5" thickBot="1">
      <c r="A849" s="308" t="s">
        <v>0</v>
      </c>
      <c r="B849" s="310" t="s">
        <v>2</v>
      </c>
      <c r="C849" s="312" t="s">
        <v>3</v>
      </c>
      <c r="D849" s="275" t="s">
        <v>96</v>
      </c>
      <c r="E849" s="276"/>
      <c r="AF849" s="275" t="s">
        <v>96</v>
      </c>
      <c r="AG849" s="276"/>
    </row>
    <row r="850" spans="1:33" ht="12.75">
      <c r="A850" s="280"/>
      <c r="B850" s="281"/>
      <c r="C850" s="282"/>
      <c r="D850" s="127" t="s">
        <v>431</v>
      </c>
      <c r="E850" s="128" t="s">
        <v>843</v>
      </c>
      <c r="AF850" s="127" t="s">
        <v>431</v>
      </c>
      <c r="AG850" s="128" t="s">
        <v>843</v>
      </c>
    </row>
    <row r="851" spans="1:33" ht="12.75">
      <c r="A851" s="14" t="s">
        <v>27</v>
      </c>
      <c r="B851" s="9" t="s">
        <v>26</v>
      </c>
      <c r="C851" s="10"/>
      <c r="D851" s="93"/>
      <c r="E851" s="96"/>
      <c r="AF851" s="93"/>
      <c r="AG851" s="96"/>
    </row>
    <row r="852" spans="1:33" ht="12.75">
      <c r="A852" s="11" t="s">
        <v>6</v>
      </c>
      <c r="B852" s="46" t="s">
        <v>28</v>
      </c>
      <c r="C852" s="63" t="s">
        <v>29</v>
      </c>
      <c r="D852" s="93">
        <v>1962</v>
      </c>
      <c r="E852" s="96"/>
      <c r="AF852" s="93">
        <v>1962</v>
      </c>
      <c r="AG852" s="96"/>
    </row>
    <row r="853" spans="1:33" ht="12.75">
      <c r="A853" s="11" t="s">
        <v>7</v>
      </c>
      <c r="B853" s="46" t="s">
        <v>30</v>
      </c>
      <c r="C853" s="63" t="s">
        <v>5</v>
      </c>
      <c r="D853" s="93">
        <v>2027.8</v>
      </c>
      <c r="E853" s="96"/>
      <c r="AF853" s="93">
        <v>2027.8</v>
      </c>
      <c r="AG853" s="96"/>
    </row>
    <row r="854" spans="1:33" ht="12.75">
      <c r="A854" s="11" t="s">
        <v>8</v>
      </c>
      <c r="B854" s="47" t="s">
        <v>31</v>
      </c>
      <c r="C854" s="63"/>
      <c r="D854" s="122"/>
      <c r="E854" s="123"/>
      <c r="AF854" s="122"/>
      <c r="AG854" s="123"/>
    </row>
    <row r="855" spans="1:33" ht="12.75">
      <c r="A855" s="11"/>
      <c r="B855" s="47" t="s">
        <v>216</v>
      </c>
      <c r="C855" s="63"/>
      <c r="D855" s="122"/>
      <c r="E855" s="123"/>
      <c r="AF855" s="122"/>
      <c r="AG855" s="123"/>
    </row>
    <row r="856" spans="1:33" ht="12.75">
      <c r="A856" s="11" t="s">
        <v>10</v>
      </c>
      <c r="B856" s="46" t="s">
        <v>217</v>
      </c>
      <c r="C856" s="63" t="s">
        <v>4</v>
      </c>
      <c r="D856" s="172">
        <v>-24.278</v>
      </c>
      <c r="E856" s="173"/>
      <c r="AF856" s="172">
        <v>-24.278</v>
      </c>
      <c r="AG856" s="173"/>
    </row>
    <row r="857" spans="1:33" ht="25.5">
      <c r="A857" s="11" t="s">
        <v>11</v>
      </c>
      <c r="B857" s="46" t="s">
        <v>425</v>
      </c>
      <c r="C857" s="63" t="s">
        <v>4</v>
      </c>
      <c r="D857" s="172">
        <v>100.108</v>
      </c>
      <c r="E857" s="173"/>
      <c r="AF857" s="172">
        <v>100.108</v>
      </c>
      <c r="AG857" s="173"/>
    </row>
    <row r="858" spans="1:33" ht="12.75">
      <c r="A858" s="48" t="s">
        <v>12</v>
      </c>
      <c r="B858" s="49" t="s">
        <v>32</v>
      </c>
      <c r="C858" s="22" t="s">
        <v>4</v>
      </c>
      <c r="D858" s="174">
        <f>SUM(D856:D857)</f>
        <v>75.83000000000001</v>
      </c>
      <c r="E858" s="118"/>
      <c r="AF858" s="174">
        <f>SUM(AF856:AF857)</f>
        <v>75.83000000000001</v>
      </c>
      <c r="AG858" s="118"/>
    </row>
    <row r="859" spans="1:33" ht="12.75">
      <c r="A859" s="50"/>
      <c r="B859" s="47" t="s">
        <v>1</v>
      </c>
      <c r="C859" s="64"/>
      <c r="D859" s="122"/>
      <c r="E859" s="123"/>
      <c r="AF859" s="122"/>
      <c r="AG859" s="123"/>
    </row>
    <row r="860" spans="1:33" ht="12.75">
      <c r="A860" s="38" t="s">
        <v>27</v>
      </c>
      <c r="B860" s="1" t="s">
        <v>146</v>
      </c>
      <c r="C860" s="65" t="s">
        <v>147</v>
      </c>
      <c r="D860" s="259">
        <v>30</v>
      </c>
      <c r="E860" s="101">
        <v>61</v>
      </c>
      <c r="AF860" s="259">
        <v>30</v>
      </c>
      <c r="AG860" s="101">
        <v>61</v>
      </c>
    </row>
    <row r="861" spans="1:33" ht="12.75">
      <c r="A861" s="39"/>
      <c r="B861" s="2"/>
      <c r="C861" s="66" t="s">
        <v>148</v>
      </c>
      <c r="D861" s="241" t="s">
        <v>383</v>
      </c>
      <c r="E861" s="176" t="s">
        <v>476</v>
      </c>
      <c r="AF861" s="241" t="s">
        <v>383</v>
      </c>
      <c r="AG861" s="176" t="s">
        <v>476</v>
      </c>
    </row>
    <row r="862" spans="1:33" ht="12.75">
      <c r="A862" s="38" t="s">
        <v>8</v>
      </c>
      <c r="B862" s="1" t="s">
        <v>149</v>
      </c>
      <c r="C862" s="65" t="s">
        <v>5</v>
      </c>
      <c r="D862" s="259">
        <v>0</v>
      </c>
      <c r="E862" s="101">
        <v>0</v>
      </c>
      <c r="AF862" s="259">
        <v>0</v>
      </c>
      <c r="AG862" s="101">
        <v>0</v>
      </c>
    </row>
    <row r="863" spans="1:33" ht="12.75">
      <c r="A863" s="39"/>
      <c r="B863" s="2"/>
      <c r="C863" s="66" t="s">
        <v>148</v>
      </c>
      <c r="D863" s="259">
        <v>0</v>
      </c>
      <c r="E863" s="101">
        <v>0</v>
      </c>
      <c r="AF863" s="259">
        <v>0</v>
      </c>
      <c r="AG863" s="101">
        <v>0</v>
      </c>
    </row>
    <row r="864" spans="1:33" ht="12.75">
      <c r="A864" s="38" t="s">
        <v>9</v>
      </c>
      <c r="B864" s="1" t="s">
        <v>150</v>
      </c>
      <c r="C864" s="65" t="s">
        <v>152</v>
      </c>
      <c r="D864" s="259">
        <v>0</v>
      </c>
      <c r="E864" s="101">
        <v>0</v>
      </c>
      <c r="AF864" s="259">
        <v>0</v>
      </c>
      <c r="AG864" s="101">
        <v>0</v>
      </c>
    </row>
    <row r="865" spans="1:33" ht="12.75">
      <c r="A865" s="39"/>
      <c r="B865" s="2" t="s">
        <v>1055</v>
      </c>
      <c r="C865" s="66" t="s">
        <v>148</v>
      </c>
      <c r="D865" s="259">
        <v>0</v>
      </c>
      <c r="E865" s="101">
        <v>0</v>
      </c>
      <c r="AF865" s="259">
        <v>0</v>
      </c>
      <c r="AG865" s="101">
        <v>0</v>
      </c>
    </row>
    <row r="866" spans="1:33" ht="12.75">
      <c r="A866" s="38" t="s">
        <v>153</v>
      </c>
      <c r="B866" s="1" t="s">
        <v>154</v>
      </c>
      <c r="C866" s="65" t="s">
        <v>155</v>
      </c>
      <c r="D866" s="259">
        <v>0</v>
      </c>
      <c r="E866" s="101">
        <v>0</v>
      </c>
      <c r="AF866" s="259">
        <v>0</v>
      </c>
      <c r="AG866" s="101">
        <v>0</v>
      </c>
    </row>
    <row r="867" spans="1:33" ht="12.75">
      <c r="A867" s="39"/>
      <c r="B867" s="2"/>
      <c r="C867" s="66" t="s">
        <v>148</v>
      </c>
      <c r="D867" s="259">
        <v>0</v>
      </c>
      <c r="E867" s="101">
        <v>0</v>
      </c>
      <c r="AF867" s="259">
        <v>0</v>
      </c>
      <c r="AG867" s="101">
        <v>0</v>
      </c>
    </row>
    <row r="868" spans="1:33" ht="12.75">
      <c r="A868" s="38" t="s">
        <v>13</v>
      </c>
      <c r="B868" s="1" t="s">
        <v>156</v>
      </c>
      <c r="C868" s="65" t="s">
        <v>155</v>
      </c>
      <c r="D868" s="259">
        <v>0</v>
      </c>
      <c r="E868" s="101">
        <v>0</v>
      </c>
      <c r="AF868" s="259">
        <v>0</v>
      </c>
      <c r="AG868" s="101">
        <v>0</v>
      </c>
    </row>
    <row r="869" spans="1:33" ht="12.75">
      <c r="A869" s="39"/>
      <c r="B869" s="2" t="s">
        <v>157</v>
      </c>
      <c r="C869" s="66" t="s">
        <v>148</v>
      </c>
      <c r="D869" s="259">
        <v>0</v>
      </c>
      <c r="E869" s="101">
        <v>0</v>
      </c>
      <c r="AF869" s="259">
        <v>0</v>
      </c>
      <c r="AG869" s="101">
        <v>0</v>
      </c>
    </row>
    <row r="870" spans="1:33" ht="12.75">
      <c r="A870" s="38" t="s">
        <v>14</v>
      </c>
      <c r="B870" s="1" t="s">
        <v>161</v>
      </c>
      <c r="C870" s="65" t="s">
        <v>162</v>
      </c>
      <c r="D870" s="259">
        <v>0</v>
      </c>
      <c r="E870" s="101">
        <v>0</v>
      </c>
      <c r="AF870" s="259">
        <v>0</v>
      </c>
      <c r="AG870" s="101">
        <v>0</v>
      </c>
    </row>
    <row r="871" spans="1:33" ht="12.75">
      <c r="A871" s="39"/>
      <c r="B871" s="2"/>
      <c r="C871" s="66" t="s">
        <v>148</v>
      </c>
      <c r="D871" s="259">
        <v>0</v>
      </c>
      <c r="E871" s="101">
        <v>0</v>
      </c>
      <c r="AF871" s="259">
        <v>0</v>
      </c>
      <c r="AG871" s="101">
        <v>0</v>
      </c>
    </row>
    <row r="872" spans="1:33" ht="12.75">
      <c r="A872" s="38" t="s">
        <v>15</v>
      </c>
      <c r="B872" s="1" t="s">
        <v>164</v>
      </c>
      <c r="C872" s="65" t="s">
        <v>147</v>
      </c>
      <c r="D872" s="259">
        <v>5</v>
      </c>
      <c r="E872" s="101">
        <v>8</v>
      </c>
      <c r="AF872" s="259">
        <v>5</v>
      </c>
      <c r="AG872" s="101">
        <v>8</v>
      </c>
    </row>
    <row r="873" spans="1:33" ht="12.75">
      <c r="A873" s="39"/>
      <c r="B873" s="2"/>
      <c r="C873" s="66" t="s">
        <v>148</v>
      </c>
      <c r="D873" s="241" t="s">
        <v>374</v>
      </c>
      <c r="E873" s="176">
        <v>1.022</v>
      </c>
      <c r="AF873" s="241" t="s">
        <v>374</v>
      </c>
      <c r="AG873" s="176">
        <v>1.022</v>
      </c>
    </row>
    <row r="874" spans="1:33" ht="12.75">
      <c r="A874" s="38" t="s">
        <v>16</v>
      </c>
      <c r="B874" s="1" t="s">
        <v>165</v>
      </c>
      <c r="C874" s="65" t="s">
        <v>162</v>
      </c>
      <c r="D874" s="259">
        <v>3</v>
      </c>
      <c r="E874" s="101">
        <v>8</v>
      </c>
      <c r="AF874" s="259">
        <v>3</v>
      </c>
      <c r="AG874" s="101">
        <v>8</v>
      </c>
    </row>
    <row r="875" spans="1:33" ht="12.75">
      <c r="A875" s="39"/>
      <c r="B875" s="2"/>
      <c r="C875" s="66" t="s">
        <v>148</v>
      </c>
      <c r="D875" s="241" t="s">
        <v>257</v>
      </c>
      <c r="E875" s="176">
        <v>3.2030000000000003</v>
      </c>
      <c r="AF875" s="241" t="s">
        <v>257</v>
      </c>
      <c r="AG875" s="176">
        <v>3.2030000000000003</v>
      </c>
    </row>
    <row r="876" spans="1:33" ht="12.75">
      <c r="A876" s="38" t="s">
        <v>17</v>
      </c>
      <c r="B876" s="1" t="s">
        <v>167</v>
      </c>
      <c r="C876" s="65" t="s">
        <v>208</v>
      </c>
      <c r="D876" s="259">
        <v>4</v>
      </c>
      <c r="E876" s="101">
        <v>0</v>
      </c>
      <c r="AF876" s="259">
        <v>4</v>
      </c>
      <c r="AG876" s="101">
        <v>0</v>
      </c>
    </row>
    <row r="877" spans="1:33" ht="12.75">
      <c r="A877" s="39"/>
      <c r="B877" s="2"/>
      <c r="C877" s="66" t="s">
        <v>148</v>
      </c>
      <c r="D877" s="241" t="s">
        <v>370</v>
      </c>
      <c r="E877" s="176">
        <v>0</v>
      </c>
      <c r="AF877" s="241" t="s">
        <v>370</v>
      </c>
      <c r="AG877" s="176">
        <v>0</v>
      </c>
    </row>
    <row r="878" spans="1:33" ht="12.75">
      <c r="A878" s="38" t="s">
        <v>18</v>
      </c>
      <c r="B878" s="1" t="s">
        <v>168</v>
      </c>
      <c r="C878" s="65" t="s">
        <v>162</v>
      </c>
      <c r="D878" s="259" t="s">
        <v>351</v>
      </c>
      <c r="E878" s="101">
        <v>6</v>
      </c>
      <c r="AF878" s="259" t="s">
        <v>351</v>
      </c>
      <c r="AG878" s="101">
        <v>6</v>
      </c>
    </row>
    <row r="879" spans="1:33" ht="12.75">
      <c r="A879" s="39"/>
      <c r="B879" s="2"/>
      <c r="C879" s="66" t="s">
        <v>148</v>
      </c>
      <c r="D879" s="241" t="s">
        <v>282</v>
      </c>
      <c r="E879" s="176">
        <v>0.899</v>
      </c>
      <c r="AF879" s="241" t="s">
        <v>282</v>
      </c>
      <c r="AG879" s="176">
        <v>0.899</v>
      </c>
    </row>
    <row r="880" spans="1:33" ht="12.75">
      <c r="A880" s="38" t="s">
        <v>19</v>
      </c>
      <c r="B880" s="1" t="s">
        <v>169</v>
      </c>
      <c r="C880" s="65" t="s">
        <v>162</v>
      </c>
      <c r="D880" s="259">
        <v>0</v>
      </c>
      <c r="E880" s="101">
        <v>0</v>
      </c>
      <c r="AF880" s="259">
        <v>0</v>
      </c>
      <c r="AG880" s="101">
        <v>0</v>
      </c>
    </row>
    <row r="881" spans="1:33" ht="12.75">
      <c r="A881" s="39"/>
      <c r="B881" s="2"/>
      <c r="C881" s="66" t="s">
        <v>148</v>
      </c>
      <c r="D881" s="259">
        <v>0</v>
      </c>
      <c r="E881" s="101">
        <v>0</v>
      </c>
      <c r="AF881" s="259">
        <v>0</v>
      </c>
      <c r="AG881" s="101">
        <v>0</v>
      </c>
    </row>
    <row r="882" spans="1:33" ht="12.75">
      <c r="A882" s="38" t="s">
        <v>21</v>
      </c>
      <c r="B882" s="1" t="s">
        <v>170</v>
      </c>
      <c r="C882" s="65" t="s">
        <v>208</v>
      </c>
      <c r="D882" s="259">
        <v>0</v>
      </c>
      <c r="E882" s="101">
        <v>0</v>
      </c>
      <c r="AF882" s="259">
        <v>0</v>
      </c>
      <c r="AG882" s="101">
        <v>0</v>
      </c>
    </row>
    <row r="883" spans="1:33" ht="12.75">
      <c r="A883" s="39"/>
      <c r="B883" s="2" t="s">
        <v>589</v>
      </c>
      <c r="C883" s="66" t="s">
        <v>148</v>
      </c>
      <c r="D883" s="259">
        <v>0</v>
      </c>
      <c r="E883" s="101">
        <v>0</v>
      </c>
      <c r="AF883" s="259">
        <v>0</v>
      </c>
      <c r="AG883" s="101">
        <v>0</v>
      </c>
    </row>
    <row r="884" spans="1:33" ht="12.75">
      <c r="A884" s="38" t="s">
        <v>22</v>
      </c>
      <c r="B884" s="1" t="s">
        <v>172</v>
      </c>
      <c r="C884" s="65" t="s">
        <v>147</v>
      </c>
      <c r="D884" s="259">
        <v>0</v>
      </c>
      <c r="E884" s="101">
        <v>0</v>
      </c>
      <c r="AF884" s="259">
        <v>0</v>
      </c>
      <c r="AG884" s="101">
        <v>0</v>
      </c>
    </row>
    <row r="885" spans="1:33" ht="12.75">
      <c r="A885" s="39"/>
      <c r="B885" s="2"/>
      <c r="C885" s="66" t="s">
        <v>148</v>
      </c>
      <c r="D885" s="259">
        <v>0</v>
      </c>
      <c r="E885" s="101">
        <v>0</v>
      </c>
      <c r="AF885" s="259">
        <v>0</v>
      </c>
      <c r="AG885" s="101">
        <v>0</v>
      </c>
    </row>
    <row r="886" spans="1:33" ht="12.75">
      <c r="A886" s="38" t="s">
        <v>23</v>
      </c>
      <c r="B886" s="1" t="s">
        <v>531</v>
      </c>
      <c r="C886" s="65" t="s">
        <v>5</v>
      </c>
      <c r="D886" s="259">
        <v>0</v>
      </c>
      <c r="E886" s="101">
        <v>16</v>
      </c>
      <c r="AF886" s="259">
        <v>0</v>
      </c>
      <c r="AG886" s="101">
        <v>16</v>
      </c>
    </row>
    <row r="887" spans="1:33" ht="12.75">
      <c r="A887" s="39"/>
      <c r="B887" s="2" t="s">
        <v>532</v>
      </c>
      <c r="C887" s="66" t="s">
        <v>148</v>
      </c>
      <c r="D887" s="259">
        <v>0</v>
      </c>
      <c r="E887" s="101">
        <v>4.159</v>
      </c>
      <c r="AF887" s="259">
        <v>0</v>
      </c>
      <c r="AG887" s="101">
        <v>4.159</v>
      </c>
    </row>
    <row r="888" spans="1:33" ht="12.75">
      <c r="A888" s="38" t="s">
        <v>24</v>
      </c>
      <c r="B888" s="1" t="s">
        <v>202</v>
      </c>
      <c r="C888" s="65" t="s">
        <v>162</v>
      </c>
      <c r="D888" s="259">
        <v>0</v>
      </c>
      <c r="E888" s="101">
        <v>0</v>
      </c>
      <c r="AF888" s="259">
        <v>0</v>
      </c>
      <c r="AG888" s="101">
        <v>0</v>
      </c>
    </row>
    <row r="889" spans="1:33" ht="12.75">
      <c r="A889" s="39"/>
      <c r="B889" s="2" t="s">
        <v>175</v>
      </c>
      <c r="C889" s="66" t="s">
        <v>148</v>
      </c>
      <c r="D889" s="259">
        <v>0</v>
      </c>
      <c r="E889" s="101">
        <v>0</v>
      </c>
      <c r="AF889" s="259">
        <v>0</v>
      </c>
      <c r="AG889" s="101">
        <v>0</v>
      </c>
    </row>
    <row r="890" spans="1:33" ht="12.75">
      <c r="A890" s="38" t="s">
        <v>33</v>
      </c>
      <c r="B890" s="1" t="s">
        <v>176</v>
      </c>
      <c r="C890" s="65" t="s">
        <v>177</v>
      </c>
      <c r="D890" s="259">
        <v>0</v>
      </c>
      <c r="E890" s="101">
        <v>0</v>
      </c>
      <c r="AF890" s="259">
        <v>0</v>
      </c>
      <c r="AG890" s="101">
        <v>0</v>
      </c>
    </row>
    <row r="891" spans="1:33" ht="12.75">
      <c r="A891" s="39"/>
      <c r="B891" s="2"/>
      <c r="C891" s="66" t="s">
        <v>148</v>
      </c>
      <c r="D891" s="259">
        <v>0</v>
      </c>
      <c r="E891" s="101">
        <v>0</v>
      </c>
      <c r="AF891" s="259">
        <v>0</v>
      </c>
      <c r="AG891" s="101">
        <v>0</v>
      </c>
    </row>
    <row r="892" spans="1:33" ht="12.75">
      <c r="A892" s="38" t="s">
        <v>178</v>
      </c>
      <c r="B892" s="1" t="s">
        <v>179</v>
      </c>
      <c r="C892" s="65" t="s">
        <v>177</v>
      </c>
      <c r="D892" s="259">
        <v>0</v>
      </c>
      <c r="E892" s="101">
        <v>0.1</v>
      </c>
      <c r="AF892" s="259">
        <v>0</v>
      </c>
      <c r="AG892" s="101">
        <v>0.1</v>
      </c>
    </row>
    <row r="893" spans="1:33" ht="12.75">
      <c r="A893" s="39"/>
      <c r="B893" s="2"/>
      <c r="C893" s="66" t="s">
        <v>148</v>
      </c>
      <c r="D893" s="259">
        <v>0</v>
      </c>
      <c r="E893" s="101">
        <v>8.635</v>
      </c>
      <c r="AF893" s="259">
        <v>0</v>
      </c>
      <c r="AG893" s="101">
        <v>8.635</v>
      </c>
    </row>
    <row r="894" spans="1:33" ht="12.75">
      <c r="A894" s="38" t="s">
        <v>181</v>
      </c>
      <c r="B894" s="1" t="s">
        <v>180</v>
      </c>
      <c r="C894" s="65" t="s">
        <v>177</v>
      </c>
      <c r="D894" s="259">
        <v>0</v>
      </c>
      <c r="E894" s="101">
        <v>0.7</v>
      </c>
      <c r="AF894" s="259">
        <v>0</v>
      </c>
      <c r="AG894" s="101">
        <v>0.7</v>
      </c>
    </row>
    <row r="895" spans="1:33" ht="12.75">
      <c r="A895" s="39"/>
      <c r="B895" s="2"/>
      <c r="C895" s="66" t="s">
        <v>148</v>
      </c>
      <c r="D895" s="259">
        <v>0</v>
      </c>
      <c r="E895" s="101">
        <v>6.303</v>
      </c>
      <c r="AF895" s="259">
        <v>0</v>
      </c>
      <c r="AG895" s="101">
        <v>6.303</v>
      </c>
    </row>
    <row r="896" spans="1:33" ht="12.75">
      <c r="A896" s="38" t="s">
        <v>183</v>
      </c>
      <c r="B896" s="1" t="s">
        <v>182</v>
      </c>
      <c r="C896" s="65" t="s">
        <v>177</v>
      </c>
      <c r="D896" s="259">
        <v>0</v>
      </c>
      <c r="E896" s="101">
        <v>0</v>
      </c>
      <c r="AF896" s="259">
        <v>0</v>
      </c>
      <c r="AG896" s="101">
        <v>0</v>
      </c>
    </row>
    <row r="897" spans="1:33" ht="12.75">
      <c r="A897" s="39"/>
      <c r="B897" s="2"/>
      <c r="C897" s="66" t="s">
        <v>148</v>
      </c>
      <c r="D897" s="259">
        <v>0</v>
      </c>
      <c r="E897" s="101">
        <v>0</v>
      </c>
      <c r="AF897" s="259">
        <v>0</v>
      </c>
      <c r="AG897" s="101">
        <v>0</v>
      </c>
    </row>
    <row r="898" spans="1:33" ht="12.75">
      <c r="A898" s="38" t="s">
        <v>184</v>
      </c>
      <c r="B898" s="1" t="s">
        <v>186</v>
      </c>
      <c r="C898" s="65" t="s">
        <v>162</v>
      </c>
      <c r="D898" s="259">
        <v>0</v>
      </c>
      <c r="E898" s="101">
        <v>0</v>
      </c>
      <c r="AF898" s="259">
        <v>0</v>
      </c>
      <c r="AG898" s="101">
        <v>0</v>
      </c>
    </row>
    <row r="899" spans="1:33" ht="12.75">
      <c r="A899" s="39"/>
      <c r="B899" s="2"/>
      <c r="C899" s="66" t="s">
        <v>148</v>
      </c>
      <c r="D899" s="259">
        <v>0</v>
      </c>
      <c r="E899" s="101">
        <v>0</v>
      </c>
      <c r="AF899" s="259">
        <v>0</v>
      </c>
      <c r="AG899" s="101">
        <v>0</v>
      </c>
    </row>
    <row r="900" spans="1:33" ht="12.75">
      <c r="A900" s="38" t="s">
        <v>185</v>
      </c>
      <c r="B900" s="1" t="s">
        <v>188</v>
      </c>
      <c r="C900" s="65" t="s">
        <v>162</v>
      </c>
      <c r="D900" s="259">
        <v>0</v>
      </c>
      <c r="E900" s="101">
        <v>0</v>
      </c>
      <c r="AF900" s="259">
        <v>0</v>
      </c>
      <c r="AG900" s="101">
        <v>0</v>
      </c>
    </row>
    <row r="901" spans="1:33" ht="12.75">
      <c r="A901" s="39"/>
      <c r="B901" s="2"/>
      <c r="C901" s="66" t="s">
        <v>148</v>
      </c>
      <c r="D901" s="259">
        <v>0</v>
      </c>
      <c r="E901" s="101">
        <v>0</v>
      </c>
      <c r="AF901" s="259">
        <v>0</v>
      </c>
      <c r="AG901" s="101">
        <v>0</v>
      </c>
    </row>
    <row r="902" spans="1:33" ht="12.75">
      <c r="A902" s="38" t="s">
        <v>187</v>
      </c>
      <c r="B902" s="1" t="s">
        <v>190</v>
      </c>
      <c r="C902" s="65" t="s">
        <v>177</v>
      </c>
      <c r="D902" s="241" t="s">
        <v>22</v>
      </c>
      <c r="E902" s="176" t="s">
        <v>514</v>
      </c>
      <c r="AF902" s="241" t="s">
        <v>22</v>
      </c>
      <c r="AG902" s="176" t="s">
        <v>514</v>
      </c>
    </row>
    <row r="903" spans="1:33" ht="12.75">
      <c r="A903" s="39"/>
      <c r="B903" s="2"/>
      <c r="C903" s="66" t="s">
        <v>148</v>
      </c>
      <c r="D903" s="241" t="s">
        <v>231</v>
      </c>
      <c r="E903" s="176" t="s">
        <v>621</v>
      </c>
      <c r="AF903" s="241" t="s">
        <v>231</v>
      </c>
      <c r="AG903" s="176" t="s">
        <v>621</v>
      </c>
    </row>
    <row r="904" spans="1:33" ht="12.75">
      <c r="A904" s="38" t="s">
        <v>189</v>
      </c>
      <c r="B904" s="1" t="s">
        <v>192</v>
      </c>
      <c r="C904" s="65" t="s">
        <v>162</v>
      </c>
      <c r="D904" s="241" t="s">
        <v>9</v>
      </c>
      <c r="E904" s="176">
        <v>5</v>
      </c>
      <c r="AF904" s="241" t="s">
        <v>9</v>
      </c>
      <c r="AG904" s="176">
        <v>5</v>
      </c>
    </row>
    <row r="905" spans="1:33" ht="12.75">
      <c r="A905" s="39"/>
      <c r="B905" s="2" t="s">
        <v>193</v>
      </c>
      <c r="C905" s="66" t="s">
        <v>148</v>
      </c>
      <c r="D905" s="241" t="s">
        <v>230</v>
      </c>
      <c r="E905" s="176">
        <v>1.962</v>
      </c>
      <c r="AF905" s="241" t="s">
        <v>230</v>
      </c>
      <c r="AG905" s="176">
        <v>1.962</v>
      </c>
    </row>
    <row r="906" spans="1:33" ht="12.75">
      <c r="A906" s="38" t="s">
        <v>191</v>
      </c>
      <c r="B906" s="1" t="s">
        <v>195</v>
      </c>
      <c r="C906" s="65" t="s">
        <v>162</v>
      </c>
      <c r="D906" s="259">
        <v>1</v>
      </c>
      <c r="E906" s="101">
        <v>11</v>
      </c>
      <c r="AF906" s="259">
        <v>1</v>
      </c>
      <c r="AG906" s="101">
        <v>11</v>
      </c>
    </row>
    <row r="907" spans="1:33" ht="12.75">
      <c r="A907" s="39"/>
      <c r="B907" s="2"/>
      <c r="C907" s="66" t="s">
        <v>148</v>
      </c>
      <c r="D907" s="241" t="s">
        <v>230</v>
      </c>
      <c r="E907" s="176" t="s">
        <v>953</v>
      </c>
      <c r="AF907" s="241" t="s">
        <v>230</v>
      </c>
      <c r="AG907" s="176" t="s">
        <v>953</v>
      </c>
    </row>
    <row r="908" spans="1:33" ht="12.75">
      <c r="A908" s="39" t="s">
        <v>194</v>
      </c>
      <c r="B908" s="243" t="s">
        <v>551</v>
      </c>
      <c r="C908" s="66" t="s">
        <v>360</v>
      </c>
      <c r="D908" s="241" t="s">
        <v>238</v>
      </c>
      <c r="E908" s="176" t="s">
        <v>241</v>
      </c>
      <c r="AF908" s="241" t="s">
        <v>238</v>
      </c>
      <c r="AG908" s="176" t="s">
        <v>241</v>
      </c>
    </row>
    <row r="909" spans="1:33" ht="12.75">
      <c r="A909" s="39"/>
      <c r="B909" s="2"/>
      <c r="C909" s="66" t="s">
        <v>148</v>
      </c>
      <c r="D909" s="241" t="s">
        <v>253</v>
      </c>
      <c r="E909" s="176" t="s">
        <v>241</v>
      </c>
      <c r="AF909" s="241" t="s">
        <v>253</v>
      </c>
      <c r="AG909" s="176" t="s">
        <v>241</v>
      </c>
    </row>
    <row r="910" spans="1:33" ht="12.75">
      <c r="A910" s="51" t="s">
        <v>196</v>
      </c>
      <c r="B910" s="3" t="s">
        <v>197</v>
      </c>
      <c r="C910" s="22" t="s">
        <v>148</v>
      </c>
      <c r="D910" s="259">
        <v>0</v>
      </c>
      <c r="E910" s="101">
        <v>10.518</v>
      </c>
      <c r="AF910" s="259">
        <v>0</v>
      </c>
      <c r="AG910" s="101">
        <v>10.518</v>
      </c>
    </row>
    <row r="911" spans="1:33" ht="13.5" thickBot="1">
      <c r="A911" s="50"/>
      <c r="B911" s="187" t="s">
        <v>201</v>
      </c>
      <c r="C911" s="188" t="s">
        <v>148</v>
      </c>
      <c r="D911" s="260">
        <v>51.084</v>
      </c>
      <c r="E911" s="89">
        <f>E857+E859+E861+E863+E865+E867+E869+E871+E873+E875+E877+E879+E881+E883+E885+E887+E889+E891+E893+E895+E897+E899+E901+E903+E905+E907+E909+E910</f>
        <v>94.911</v>
      </c>
      <c r="AF911" s="260" t="e">
        <f>AF861+AF863+AF865+AF867+AF869+#REF!+AF871+#REF!+AF873+AF875+AF877+AF879+AF881+AF883+AF885+AF887+AF889+AF891+AF893+AF895+AF897+AF899+AF901+AF903+AF905+AF907+AF909+AF910</f>
        <v>#REF!</v>
      </c>
      <c r="AG911" s="89" t="e">
        <f>AG861+AG863+AG865+AG867+AG869+#REF!+AG871+#REF!+AG873+AG875+AG877+AG879+AG881+AG883+AG885+AG887+AG889+AG891+AG893+AG895+AG897+AG899+AG901+AG903+AG905+AG907+AG909+AG910</f>
        <v>#REF!</v>
      </c>
    </row>
    <row r="915" spans="1:3" ht="12.75">
      <c r="A915" s="303" t="s">
        <v>1012</v>
      </c>
      <c r="B915" s="303"/>
      <c r="C915" s="303"/>
    </row>
    <row r="916" spans="1:3" ht="12.75">
      <c r="A916" s="277" t="s">
        <v>1016</v>
      </c>
      <c r="B916" s="277"/>
      <c r="C916" s="277"/>
    </row>
    <row r="917" spans="1:3" ht="12.75">
      <c r="A917" s="277" t="s">
        <v>1016</v>
      </c>
      <c r="B917" s="277"/>
      <c r="C917" s="277"/>
    </row>
    <row r="918" spans="1:5" ht="18">
      <c r="A918" s="328" t="s">
        <v>1015</v>
      </c>
      <c r="B918" s="328"/>
      <c r="C918" s="328"/>
      <c r="D918" s="247"/>
      <c r="E918" s="247"/>
    </row>
    <row r="919" spans="1:3" ht="16.5" thickBot="1">
      <c r="A919" s="279" t="s">
        <v>1018</v>
      </c>
      <c r="B919" s="279"/>
      <c r="C919" s="279"/>
    </row>
    <row r="920" spans="1:5" ht="13.5" thickBot="1">
      <c r="A920" s="280" t="s">
        <v>0</v>
      </c>
      <c r="B920" s="281" t="s">
        <v>2</v>
      </c>
      <c r="C920" s="282" t="s">
        <v>3</v>
      </c>
      <c r="D920" s="275" t="s">
        <v>81</v>
      </c>
      <c r="E920" s="276"/>
    </row>
    <row r="921" spans="1:5" ht="12.75">
      <c r="A921" s="280"/>
      <c r="B921" s="281"/>
      <c r="C921" s="282"/>
      <c r="D921" s="127" t="s">
        <v>431</v>
      </c>
      <c r="E921" s="128" t="s">
        <v>843</v>
      </c>
    </row>
    <row r="922" spans="1:5" ht="12.75">
      <c r="A922" s="14" t="s">
        <v>27</v>
      </c>
      <c r="B922" s="9" t="s">
        <v>26</v>
      </c>
      <c r="C922" s="10"/>
      <c r="D922" s="93"/>
      <c r="E922" s="96"/>
    </row>
    <row r="923" spans="1:5" ht="12.75">
      <c r="A923" s="11" t="s">
        <v>6</v>
      </c>
      <c r="B923" s="46" t="s">
        <v>28</v>
      </c>
      <c r="C923" s="63" t="s">
        <v>29</v>
      </c>
      <c r="D923" s="93">
        <v>1973</v>
      </c>
      <c r="E923" s="96"/>
    </row>
    <row r="924" spans="1:5" ht="12.75">
      <c r="A924" s="11" t="s">
        <v>7</v>
      </c>
      <c r="B924" s="46" t="s">
        <v>30</v>
      </c>
      <c r="C924" s="63" t="s">
        <v>5</v>
      </c>
      <c r="D924" s="212" t="s">
        <v>1058</v>
      </c>
      <c r="E924" s="96"/>
    </row>
    <row r="925" spans="1:5" ht="12.75">
      <c r="A925" s="11" t="s">
        <v>8</v>
      </c>
      <c r="B925" s="47" t="s">
        <v>31</v>
      </c>
      <c r="C925" s="63"/>
      <c r="D925" s="168"/>
      <c r="E925" s="169"/>
    </row>
    <row r="926" spans="1:5" ht="12.75">
      <c r="A926" s="11"/>
      <c r="B926" s="47" t="s">
        <v>216</v>
      </c>
      <c r="C926" s="63"/>
      <c r="D926" s="168"/>
      <c r="E926" s="169"/>
    </row>
    <row r="927" spans="1:5" ht="12.75">
      <c r="A927" s="11" t="s">
        <v>10</v>
      </c>
      <c r="B927" s="46" t="s">
        <v>217</v>
      </c>
      <c r="C927" s="63" t="s">
        <v>4</v>
      </c>
      <c r="D927" s="170">
        <v>608.902</v>
      </c>
      <c r="E927" s="171"/>
    </row>
    <row r="928" spans="1:5" ht="25.5">
      <c r="A928" s="11" t="s">
        <v>11</v>
      </c>
      <c r="B928" s="46" t="s">
        <v>425</v>
      </c>
      <c r="C928" s="63" t="s">
        <v>4</v>
      </c>
      <c r="D928" s="172">
        <v>601.187</v>
      </c>
      <c r="E928" s="173"/>
    </row>
    <row r="929" spans="1:5" ht="12.75">
      <c r="A929" s="48" t="s">
        <v>1059</v>
      </c>
      <c r="B929" s="46" t="s">
        <v>1061</v>
      </c>
      <c r="C929" s="63" t="s">
        <v>4</v>
      </c>
      <c r="D929" s="172">
        <v>541.069</v>
      </c>
      <c r="E929" s="173"/>
    </row>
    <row r="930" spans="1:5" ht="12.75">
      <c r="A930" s="48" t="s">
        <v>1060</v>
      </c>
      <c r="B930" s="49" t="s">
        <v>32</v>
      </c>
      <c r="C930" s="22" t="s">
        <v>4</v>
      </c>
      <c r="D930" s="174">
        <v>1149.971</v>
      </c>
      <c r="E930" s="118"/>
    </row>
    <row r="931" spans="1:5" ht="12.75">
      <c r="A931" s="48"/>
      <c r="B931" s="49" t="s">
        <v>432</v>
      </c>
      <c r="C931" s="22"/>
      <c r="D931" s="274">
        <v>0</v>
      </c>
      <c r="E931" s="118"/>
    </row>
    <row r="932" spans="1:5" ht="12.75">
      <c r="A932" s="48"/>
      <c r="B932" s="49"/>
      <c r="C932" s="22"/>
      <c r="D932" s="174"/>
      <c r="E932" s="118"/>
    </row>
    <row r="933" spans="1:5" ht="12.75">
      <c r="A933" s="50"/>
      <c r="B933" s="47" t="s">
        <v>1</v>
      </c>
      <c r="C933" s="64"/>
      <c r="D933" s="168"/>
      <c r="E933" s="169"/>
    </row>
    <row r="934" spans="1:5" ht="12.75">
      <c r="A934" s="38" t="s">
        <v>27</v>
      </c>
      <c r="B934" s="1" t="s">
        <v>146</v>
      </c>
      <c r="C934" s="65" t="s">
        <v>147</v>
      </c>
      <c r="D934" s="241" t="s">
        <v>241</v>
      </c>
      <c r="E934" s="176" t="s">
        <v>241</v>
      </c>
    </row>
    <row r="935" spans="1:5" ht="12.75">
      <c r="A935" s="39"/>
      <c r="B935" s="2"/>
      <c r="C935" s="66" t="s">
        <v>148</v>
      </c>
      <c r="D935" s="241" t="s">
        <v>241</v>
      </c>
      <c r="E935" s="176" t="s">
        <v>241</v>
      </c>
    </row>
    <row r="936" spans="1:5" ht="12.75">
      <c r="A936" s="38" t="s">
        <v>8</v>
      </c>
      <c r="B936" s="1" t="s">
        <v>149</v>
      </c>
      <c r="C936" s="65" t="s">
        <v>5</v>
      </c>
      <c r="D936" s="241" t="s">
        <v>241</v>
      </c>
      <c r="E936" s="176" t="s">
        <v>516</v>
      </c>
    </row>
    <row r="937" spans="1:5" ht="12.75">
      <c r="A937" s="39"/>
      <c r="B937" s="2"/>
      <c r="C937" s="66" t="s">
        <v>148</v>
      </c>
      <c r="D937" s="241" t="s">
        <v>241</v>
      </c>
      <c r="E937" s="176" t="s">
        <v>1022</v>
      </c>
    </row>
    <row r="938" spans="1:5" ht="12.75">
      <c r="A938" s="38" t="s">
        <v>9</v>
      </c>
      <c r="B938" s="1" t="s">
        <v>150</v>
      </c>
      <c r="C938" s="65" t="s">
        <v>152</v>
      </c>
      <c r="D938" s="241" t="s">
        <v>241</v>
      </c>
      <c r="E938" s="176" t="s">
        <v>241</v>
      </c>
    </row>
    <row r="939" spans="1:5" ht="12.75">
      <c r="A939" s="39"/>
      <c r="B939" s="2" t="s">
        <v>213</v>
      </c>
      <c r="C939" s="66" t="s">
        <v>148</v>
      </c>
      <c r="D939" s="241" t="s">
        <v>241</v>
      </c>
      <c r="E939" s="176" t="s">
        <v>241</v>
      </c>
    </row>
    <row r="940" spans="1:5" ht="12.75">
      <c r="A940" s="38" t="s">
        <v>14</v>
      </c>
      <c r="B940" s="1" t="s">
        <v>161</v>
      </c>
      <c r="C940" s="65" t="s">
        <v>162</v>
      </c>
      <c r="D940" s="241" t="s">
        <v>241</v>
      </c>
      <c r="E940" s="176" t="s">
        <v>241</v>
      </c>
    </row>
    <row r="941" spans="1:5" ht="12.75">
      <c r="A941" s="39"/>
      <c r="B941" s="2"/>
      <c r="C941" s="66" t="s">
        <v>148</v>
      </c>
      <c r="D941" s="241" t="s">
        <v>241</v>
      </c>
      <c r="E941" s="176" t="s">
        <v>241</v>
      </c>
    </row>
    <row r="942" spans="1:5" ht="12.75">
      <c r="A942" s="38" t="s">
        <v>15</v>
      </c>
      <c r="B942" s="1" t="s">
        <v>163</v>
      </c>
      <c r="C942" s="65" t="s">
        <v>147</v>
      </c>
      <c r="D942" s="241" t="s">
        <v>241</v>
      </c>
      <c r="E942" s="176" t="s">
        <v>378</v>
      </c>
    </row>
    <row r="943" spans="1:5" ht="12.75">
      <c r="A943" s="39"/>
      <c r="B943" s="2"/>
      <c r="C943" s="66" t="s">
        <v>148</v>
      </c>
      <c r="D943" s="241" t="s">
        <v>241</v>
      </c>
      <c r="E943" s="176" t="s">
        <v>557</v>
      </c>
    </row>
    <row r="944" spans="1:5" ht="12.75">
      <c r="A944" s="38" t="s">
        <v>16</v>
      </c>
      <c r="B944" s="1" t="s">
        <v>164</v>
      </c>
      <c r="C944" s="65" t="s">
        <v>147</v>
      </c>
      <c r="D944" s="241" t="s">
        <v>18</v>
      </c>
      <c r="E944" s="176" t="s">
        <v>516</v>
      </c>
    </row>
    <row r="945" spans="1:5" ht="12.75">
      <c r="A945" s="39"/>
      <c r="B945" s="2"/>
      <c r="C945" s="66" t="s">
        <v>148</v>
      </c>
      <c r="D945" s="241" t="s">
        <v>373</v>
      </c>
      <c r="E945" s="176" t="s">
        <v>1023</v>
      </c>
    </row>
    <row r="946" spans="1:5" ht="12.75">
      <c r="A946" s="38" t="s">
        <v>17</v>
      </c>
      <c r="B946" s="1" t="s">
        <v>165</v>
      </c>
      <c r="C946" s="65" t="s">
        <v>162</v>
      </c>
      <c r="D946" s="241" t="s">
        <v>241</v>
      </c>
      <c r="E946" s="176" t="s">
        <v>241</v>
      </c>
    </row>
    <row r="947" spans="1:5" ht="12.75">
      <c r="A947" s="39"/>
      <c r="B947" s="2"/>
      <c r="C947" s="66" t="s">
        <v>148</v>
      </c>
      <c r="D947" s="241" t="s">
        <v>241</v>
      </c>
      <c r="E947" s="176" t="s">
        <v>241</v>
      </c>
    </row>
    <row r="948" spans="1:5" ht="12.75">
      <c r="A948" s="38" t="s">
        <v>18</v>
      </c>
      <c r="B948" s="1" t="s">
        <v>167</v>
      </c>
      <c r="C948" s="65" t="s">
        <v>208</v>
      </c>
      <c r="D948" s="241" t="s">
        <v>363</v>
      </c>
      <c r="E948" s="176" t="s">
        <v>1024</v>
      </c>
    </row>
    <row r="949" spans="1:5" ht="12.75">
      <c r="A949" s="39"/>
      <c r="B949" s="2"/>
      <c r="C949" s="66" t="s">
        <v>148</v>
      </c>
      <c r="D949" s="241" t="s">
        <v>367</v>
      </c>
      <c r="E949" s="176" t="s">
        <v>1025</v>
      </c>
    </row>
    <row r="950" spans="1:5" ht="12.75">
      <c r="A950" s="38" t="s">
        <v>19</v>
      </c>
      <c r="B950" s="1" t="s">
        <v>168</v>
      </c>
      <c r="C950" s="65" t="s">
        <v>162</v>
      </c>
      <c r="D950" s="241" t="s">
        <v>352</v>
      </c>
      <c r="E950" s="176" t="s">
        <v>18</v>
      </c>
    </row>
    <row r="951" spans="1:5" ht="12.75">
      <c r="A951" s="39"/>
      <c r="B951" s="2"/>
      <c r="C951" s="66" t="s">
        <v>148</v>
      </c>
      <c r="D951" s="241" t="s">
        <v>392</v>
      </c>
      <c r="E951" s="176" t="s">
        <v>1026</v>
      </c>
    </row>
    <row r="952" spans="1:5" ht="12.75">
      <c r="A952" s="38" t="s">
        <v>20</v>
      </c>
      <c r="B952" s="1" t="s">
        <v>169</v>
      </c>
      <c r="C952" s="65" t="s">
        <v>162</v>
      </c>
      <c r="D952" s="241" t="s">
        <v>27</v>
      </c>
      <c r="E952" s="176" t="s">
        <v>241</v>
      </c>
    </row>
    <row r="953" spans="1:5" ht="12.75">
      <c r="A953" s="39"/>
      <c r="B953" s="2"/>
      <c r="C953" s="66" t="s">
        <v>148</v>
      </c>
      <c r="D953" s="241" t="s">
        <v>391</v>
      </c>
      <c r="E953" s="176" t="s">
        <v>241</v>
      </c>
    </row>
    <row r="954" spans="1:5" ht="12.75">
      <c r="A954" s="38" t="s">
        <v>21</v>
      </c>
      <c r="B954" s="1" t="s">
        <v>170</v>
      </c>
      <c r="C954" s="65" t="s">
        <v>208</v>
      </c>
      <c r="D954" s="241" t="s">
        <v>27</v>
      </c>
      <c r="E954" s="176" t="s">
        <v>241</v>
      </c>
    </row>
    <row r="955" spans="1:5" ht="12.75">
      <c r="A955" s="39"/>
      <c r="B955" s="2" t="s">
        <v>589</v>
      </c>
      <c r="C955" s="66" t="s">
        <v>148</v>
      </c>
      <c r="D955" s="241" t="s">
        <v>258</v>
      </c>
      <c r="E955" s="176" t="s">
        <v>241</v>
      </c>
    </row>
    <row r="956" spans="1:5" ht="12.75">
      <c r="A956" s="38" t="s">
        <v>22</v>
      </c>
      <c r="B956" s="1" t="s">
        <v>172</v>
      </c>
      <c r="C956" s="65" t="s">
        <v>147</v>
      </c>
      <c r="D956" s="241" t="s">
        <v>241</v>
      </c>
      <c r="E956" s="176" t="s">
        <v>241</v>
      </c>
    </row>
    <row r="957" spans="1:5" ht="12.75">
      <c r="A957" s="39"/>
      <c r="B957" s="2"/>
      <c r="C957" s="66" t="s">
        <v>148</v>
      </c>
      <c r="D957" s="241" t="s">
        <v>241</v>
      </c>
      <c r="E957" s="176" t="s">
        <v>241</v>
      </c>
    </row>
    <row r="958" spans="1:5" ht="12.75">
      <c r="A958" s="38" t="s">
        <v>23</v>
      </c>
      <c r="B958" s="1" t="s">
        <v>531</v>
      </c>
      <c r="C958" s="65" t="s">
        <v>5</v>
      </c>
      <c r="D958" s="241" t="s">
        <v>241</v>
      </c>
      <c r="E958" s="176" t="s">
        <v>14</v>
      </c>
    </row>
    <row r="959" spans="1:5" ht="12.75">
      <c r="A959" s="39"/>
      <c r="B959" s="2" t="s">
        <v>532</v>
      </c>
      <c r="C959" s="66" t="s">
        <v>148</v>
      </c>
      <c r="D959" s="241" t="s">
        <v>241</v>
      </c>
      <c r="E959" s="176" t="s">
        <v>1027</v>
      </c>
    </row>
    <row r="960" spans="1:5" ht="12.75">
      <c r="A960" s="38" t="s">
        <v>24</v>
      </c>
      <c r="B960" s="1" t="s">
        <v>202</v>
      </c>
      <c r="C960" s="65" t="s">
        <v>162</v>
      </c>
      <c r="D960" s="241" t="s">
        <v>241</v>
      </c>
      <c r="E960" s="176" t="s">
        <v>241</v>
      </c>
    </row>
    <row r="961" spans="1:5" ht="12.75">
      <c r="A961" s="39"/>
      <c r="B961" s="2" t="s">
        <v>175</v>
      </c>
      <c r="C961" s="66" t="s">
        <v>148</v>
      </c>
      <c r="D961" s="241" t="s">
        <v>241</v>
      </c>
      <c r="E961" s="176" t="s">
        <v>241</v>
      </c>
    </row>
    <row r="962" spans="1:5" ht="12.75">
      <c r="A962" s="38" t="s">
        <v>33</v>
      </c>
      <c r="B962" s="1" t="s">
        <v>176</v>
      </c>
      <c r="C962" s="65" t="s">
        <v>177</v>
      </c>
      <c r="D962" s="241" t="s">
        <v>387</v>
      </c>
      <c r="E962" s="176" t="s">
        <v>241</v>
      </c>
    </row>
    <row r="963" spans="1:5" ht="12.75">
      <c r="A963" s="39"/>
      <c r="B963" s="2"/>
      <c r="C963" s="66" t="s">
        <v>148</v>
      </c>
      <c r="D963" s="241" t="s">
        <v>388</v>
      </c>
      <c r="E963" s="176" t="s">
        <v>241</v>
      </c>
    </row>
    <row r="964" spans="1:5" ht="12.75">
      <c r="A964" s="38" t="s">
        <v>178</v>
      </c>
      <c r="B964" s="1" t="s">
        <v>179</v>
      </c>
      <c r="C964" s="65" t="s">
        <v>177</v>
      </c>
      <c r="D964" s="241" t="s">
        <v>387</v>
      </c>
      <c r="E964" s="80">
        <v>2</v>
      </c>
    </row>
    <row r="965" spans="1:5" ht="12.75">
      <c r="A965" s="39"/>
      <c r="B965" s="2"/>
      <c r="C965" s="66" t="s">
        <v>148</v>
      </c>
      <c r="D965" s="241" t="s">
        <v>388</v>
      </c>
      <c r="E965" s="176" t="s">
        <v>559</v>
      </c>
    </row>
    <row r="966" spans="1:5" ht="12.75">
      <c r="A966" s="38" t="s">
        <v>181</v>
      </c>
      <c r="B966" s="1" t="s">
        <v>180</v>
      </c>
      <c r="C966" s="65" t="s">
        <v>177</v>
      </c>
      <c r="D966" s="241" t="s">
        <v>241</v>
      </c>
      <c r="E966" s="176" t="s">
        <v>1028</v>
      </c>
    </row>
    <row r="967" spans="1:5" ht="12.75">
      <c r="A967" s="39"/>
      <c r="B967" s="2"/>
      <c r="C967" s="66" t="s">
        <v>148</v>
      </c>
      <c r="D967" s="241" t="s">
        <v>241</v>
      </c>
      <c r="E967" s="176" t="s">
        <v>1029</v>
      </c>
    </row>
    <row r="968" spans="1:5" ht="12.75">
      <c r="A968" s="38" t="s">
        <v>183</v>
      </c>
      <c r="B968" s="1" t="s">
        <v>182</v>
      </c>
      <c r="C968" s="65" t="s">
        <v>177</v>
      </c>
      <c r="D968" s="241" t="s">
        <v>241</v>
      </c>
      <c r="E968" s="176" t="s">
        <v>19</v>
      </c>
    </row>
    <row r="969" spans="1:5" ht="12.75">
      <c r="A969" s="39"/>
      <c r="B969" s="2"/>
      <c r="C969" s="66" t="s">
        <v>148</v>
      </c>
      <c r="D969" s="241" t="s">
        <v>241</v>
      </c>
      <c r="E969" s="176" t="s">
        <v>1030</v>
      </c>
    </row>
    <row r="970" spans="1:5" ht="12.75">
      <c r="A970" s="38" t="s">
        <v>184</v>
      </c>
      <c r="B970" s="1" t="s">
        <v>186</v>
      </c>
      <c r="C970" s="65" t="s">
        <v>162</v>
      </c>
      <c r="D970" s="241" t="s">
        <v>241</v>
      </c>
      <c r="E970" s="176" t="s">
        <v>241</v>
      </c>
    </row>
    <row r="971" spans="1:5" ht="12.75">
      <c r="A971" s="39"/>
      <c r="B971" s="2"/>
      <c r="C971" s="66" t="s">
        <v>148</v>
      </c>
      <c r="D971" s="241" t="s">
        <v>241</v>
      </c>
      <c r="E971" s="176" t="s">
        <v>241</v>
      </c>
    </row>
    <row r="972" spans="1:5" ht="12.75">
      <c r="A972" s="38" t="s">
        <v>185</v>
      </c>
      <c r="B972" s="1" t="s">
        <v>188</v>
      </c>
      <c r="C972" s="65" t="s">
        <v>162</v>
      </c>
      <c r="D972" s="241" t="s">
        <v>389</v>
      </c>
      <c r="E972" s="176" t="s">
        <v>569</v>
      </c>
    </row>
    <row r="973" spans="1:5" ht="12.75">
      <c r="A973" s="39"/>
      <c r="B973" s="2"/>
      <c r="C973" s="66" t="s">
        <v>148</v>
      </c>
      <c r="D973" s="241" t="s">
        <v>390</v>
      </c>
      <c r="E973" s="176" t="s">
        <v>1031</v>
      </c>
    </row>
    <row r="974" spans="1:5" ht="12.75">
      <c r="A974" s="38" t="s">
        <v>187</v>
      </c>
      <c r="B974" s="1" t="s">
        <v>190</v>
      </c>
      <c r="C974" s="65" t="s">
        <v>177</v>
      </c>
      <c r="D974" s="241" t="s">
        <v>241</v>
      </c>
      <c r="E974" s="176" t="s">
        <v>227</v>
      </c>
    </row>
    <row r="975" spans="1:5" ht="12.75">
      <c r="A975" s="39"/>
      <c r="B975" s="2"/>
      <c r="C975" s="66" t="s">
        <v>148</v>
      </c>
      <c r="D975" s="241" t="s">
        <v>241</v>
      </c>
      <c r="E975" s="82">
        <v>3.902</v>
      </c>
    </row>
    <row r="976" spans="1:5" ht="12.75">
      <c r="A976" s="38" t="s">
        <v>189</v>
      </c>
      <c r="B976" s="1" t="s">
        <v>192</v>
      </c>
      <c r="C976" s="65" t="s">
        <v>162</v>
      </c>
      <c r="D976" s="241" t="s">
        <v>241</v>
      </c>
      <c r="E976" s="176" t="s">
        <v>184</v>
      </c>
    </row>
    <row r="977" spans="1:5" ht="12.75">
      <c r="A977" s="39"/>
      <c r="B977" s="2" t="s">
        <v>193</v>
      </c>
      <c r="C977" s="66" t="s">
        <v>148</v>
      </c>
      <c r="D977" s="241" t="s">
        <v>241</v>
      </c>
      <c r="E977" s="176" t="s">
        <v>1032</v>
      </c>
    </row>
    <row r="978" spans="1:5" ht="12.75">
      <c r="A978" s="38" t="s">
        <v>191</v>
      </c>
      <c r="B978" s="1" t="s">
        <v>195</v>
      </c>
      <c r="C978" s="65" t="s">
        <v>162</v>
      </c>
      <c r="D978" s="241" t="s">
        <v>9</v>
      </c>
      <c r="E978" s="176" t="s">
        <v>23</v>
      </c>
    </row>
    <row r="979" spans="1:5" ht="12.75">
      <c r="A979" s="39"/>
      <c r="B979" s="2"/>
      <c r="C979" s="66" t="s">
        <v>148</v>
      </c>
      <c r="D979" s="241" t="s">
        <v>269</v>
      </c>
      <c r="E979" s="176" t="s">
        <v>563</v>
      </c>
    </row>
    <row r="980" spans="1:5" ht="12.75">
      <c r="A980" s="39" t="s">
        <v>194</v>
      </c>
      <c r="B980" s="243" t="s">
        <v>551</v>
      </c>
      <c r="C980" s="66" t="s">
        <v>360</v>
      </c>
      <c r="D980" s="241" t="s">
        <v>241</v>
      </c>
      <c r="E980" s="176" t="s">
        <v>241</v>
      </c>
    </row>
    <row r="981" spans="1:5" ht="12.75">
      <c r="A981" s="39"/>
      <c r="B981" s="2"/>
      <c r="C981" s="66" t="s">
        <v>148</v>
      </c>
      <c r="D981" s="241" t="s">
        <v>241</v>
      </c>
      <c r="E981" s="176" t="s">
        <v>241</v>
      </c>
    </row>
    <row r="982" spans="1:5" ht="12.75">
      <c r="A982" s="51" t="s">
        <v>196</v>
      </c>
      <c r="B982" s="3" t="s">
        <v>197</v>
      </c>
      <c r="C982" s="22" t="s">
        <v>148</v>
      </c>
      <c r="D982" s="241" t="s">
        <v>241</v>
      </c>
      <c r="E982" s="82">
        <v>45.03</v>
      </c>
    </row>
    <row r="983" spans="1:5" ht="13.5" thickBot="1">
      <c r="A983" s="50"/>
      <c r="B983" s="187" t="s">
        <v>201</v>
      </c>
      <c r="C983" s="188" t="s">
        <v>148</v>
      </c>
      <c r="D983" s="258" t="s">
        <v>1033</v>
      </c>
      <c r="E983" s="190" t="s">
        <v>1034</v>
      </c>
    </row>
    <row r="984" spans="1:5" ht="12.75">
      <c r="A984" s="55"/>
      <c r="B984" s="56"/>
      <c r="C984" s="41"/>
      <c r="D984" s="6"/>
      <c r="E984" s="6"/>
    </row>
  </sheetData>
  <sheetProtection/>
  <mergeCells count="329">
    <mergeCell ref="A915:C915"/>
    <mergeCell ref="A916:C916"/>
    <mergeCell ref="A917:C917"/>
    <mergeCell ref="A918:C918"/>
    <mergeCell ref="D920:E920"/>
    <mergeCell ref="A919:C919"/>
    <mergeCell ref="A920:A921"/>
    <mergeCell ref="B920:B921"/>
    <mergeCell ref="C920:C921"/>
    <mergeCell ref="A847:C847"/>
    <mergeCell ref="A848:C848"/>
    <mergeCell ref="A849:A850"/>
    <mergeCell ref="B849:B850"/>
    <mergeCell ref="C849:C850"/>
    <mergeCell ref="AF849:AG849"/>
    <mergeCell ref="AF847:AG848"/>
    <mergeCell ref="D847:E848"/>
    <mergeCell ref="D849:E849"/>
    <mergeCell ref="AL700:AM700"/>
    <mergeCell ref="B765:B766"/>
    <mergeCell ref="AD700:AE700"/>
    <mergeCell ref="AF700:AG700"/>
    <mergeCell ref="AH700:AI700"/>
    <mergeCell ref="AJ700:AK700"/>
    <mergeCell ref="V700:W700"/>
    <mergeCell ref="X700:Y700"/>
    <mergeCell ref="Z700:AA700"/>
    <mergeCell ref="AB700:AC700"/>
    <mergeCell ref="J700:K700"/>
    <mergeCell ref="L700:M700"/>
    <mergeCell ref="N700:O700"/>
    <mergeCell ref="P700:Q700"/>
    <mergeCell ref="R700:S700"/>
    <mergeCell ref="T700:U700"/>
    <mergeCell ref="A700:A701"/>
    <mergeCell ref="B700:B701"/>
    <mergeCell ref="C700:C701"/>
    <mergeCell ref="D700:E700"/>
    <mergeCell ref="F700:G700"/>
    <mergeCell ref="H700:I700"/>
    <mergeCell ref="BB624:BC624"/>
    <mergeCell ref="BD624:BE624"/>
    <mergeCell ref="B689:B690"/>
    <mergeCell ref="AT624:AU624"/>
    <mergeCell ref="AV624:AW624"/>
    <mergeCell ref="AX624:AY624"/>
    <mergeCell ref="AZ624:BA624"/>
    <mergeCell ref="AL624:AM624"/>
    <mergeCell ref="AN624:AO624"/>
    <mergeCell ref="AR624:AS624"/>
    <mergeCell ref="Z624:AA624"/>
    <mergeCell ref="AB624:AC624"/>
    <mergeCell ref="AP624:AQ624"/>
    <mergeCell ref="AD624:AE624"/>
    <mergeCell ref="AF624:AG624"/>
    <mergeCell ref="AH624:AI624"/>
    <mergeCell ref="AJ624:AK624"/>
    <mergeCell ref="N624:O624"/>
    <mergeCell ref="P624:Q624"/>
    <mergeCell ref="R624:S624"/>
    <mergeCell ref="T624:U624"/>
    <mergeCell ref="V624:W624"/>
    <mergeCell ref="X624:Y624"/>
    <mergeCell ref="C624:C625"/>
    <mergeCell ref="D624:E624"/>
    <mergeCell ref="F624:G624"/>
    <mergeCell ref="H624:I624"/>
    <mergeCell ref="J624:K624"/>
    <mergeCell ref="L624:M624"/>
    <mergeCell ref="AB547:AC547"/>
    <mergeCell ref="AD547:AE547"/>
    <mergeCell ref="AF547:AG547"/>
    <mergeCell ref="AH547:AI547"/>
    <mergeCell ref="AJ547:AK547"/>
    <mergeCell ref="AL547:AM547"/>
    <mergeCell ref="P547:Q547"/>
    <mergeCell ref="R547:S547"/>
    <mergeCell ref="T547:U547"/>
    <mergeCell ref="V547:W547"/>
    <mergeCell ref="X547:Y547"/>
    <mergeCell ref="Z547:AA547"/>
    <mergeCell ref="D547:E547"/>
    <mergeCell ref="F547:G547"/>
    <mergeCell ref="H547:I547"/>
    <mergeCell ref="J547:K547"/>
    <mergeCell ref="L547:M547"/>
    <mergeCell ref="N547:O547"/>
    <mergeCell ref="CJ470:CK470"/>
    <mergeCell ref="CL470:CM470"/>
    <mergeCell ref="CN470:CO470"/>
    <mergeCell ref="B537:B538"/>
    <mergeCell ref="CB470:CC470"/>
    <mergeCell ref="CD470:CE470"/>
    <mergeCell ref="CF470:CG470"/>
    <mergeCell ref="CH470:CI470"/>
    <mergeCell ref="BT470:BU470"/>
    <mergeCell ref="BV470:BW470"/>
    <mergeCell ref="BF470:BG470"/>
    <mergeCell ref="BH470:BI470"/>
    <mergeCell ref="BJ470:BK470"/>
    <mergeCell ref="BX470:BY470"/>
    <mergeCell ref="BZ470:CA470"/>
    <mergeCell ref="BL470:BM470"/>
    <mergeCell ref="BN470:BO470"/>
    <mergeCell ref="BP470:BQ470"/>
    <mergeCell ref="BR470:BS470"/>
    <mergeCell ref="AT470:AU470"/>
    <mergeCell ref="AV470:AW470"/>
    <mergeCell ref="AX470:AY470"/>
    <mergeCell ref="AZ470:BA470"/>
    <mergeCell ref="BB470:BC470"/>
    <mergeCell ref="BD470:BE470"/>
    <mergeCell ref="AH470:AI470"/>
    <mergeCell ref="AJ470:AK470"/>
    <mergeCell ref="AL470:AM470"/>
    <mergeCell ref="AN470:AO470"/>
    <mergeCell ref="AP470:AQ470"/>
    <mergeCell ref="AR470:AS470"/>
    <mergeCell ref="V470:W470"/>
    <mergeCell ref="X470:Y470"/>
    <mergeCell ref="Z470:AA470"/>
    <mergeCell ref="AB470:AC470"/>
    <mergeCell ref="AD470:AE470"/>
    <mergeCell ref="AF470:AG470"/>
    <mergeCell ref="R470:S470"/>
    <mergeCell ref="T470:U470"/>
    <mergeCell ref="F470:G470"/>
    <mergeCell ref="H470:I470"/>
    <mergeCell ref="J470:K470"/>
    <mergeCell ref="L470:M470"/>
    <mergeCell ref="N470:O470"/>
    <mergeCell ref="F393:G393"/>
    <mergeCell ref="H393:I393"/>
    <mergeCell ref="J393:K393"/>
    <mergeCell ref="L393:M393"/>
    <mergeCell ref="D470:E470"/>
    <mergeCell ref="P470:Q470"/>
    <mergeCell ref="A393:A394"/>
    <mergeCell ref="B393:B394"/>
    <mergeCell ref="C393:C394"/>
    <mergeCell ref="D393:E393"/>
    <mergeCell ref="V393:W393"/>
    <mergeCell ref="B460:B461"/>
    <mergeCell ref="N393:O393"/>
    <mergeCell ref="P393:Q393"/>
    <mergeCell ref="R393:S393"/>
    <mergeCell ref="T393:U393"/>
    <mergeCell ref="A3:A4"/>
    <mergeCell ref="B3:B4"/>
    <mergeCell ref="B75:N75"/>
    <mergeCell ref="A77:A78"/>
    <mergeCell ref="B77:B78"/>
    <mergeCell ref="C77:C78"/>
    <mergeCell ref="D77:E77"/>
    <mergeCell ref="F77:G77"/>
    <mergeCell ref="F3:G3"/>
    <mergeCell ref="H3:I3"/>
    <mergeCell ref="B289:B290"/>
    <mergeCell ref="B361:B362"/>
    <mergeCell ref="R3:S3"/>
    <mergeCell ref="T3:U3"/>
    <mergeCell ref="H77:I77"/>
    <mergeCell ref="J77:K77"/>
    <mergeCell ref="L77:M77"/>
    <mergeCell ref="N77:O77"/>
    <mergeCell ref="P77:Q77"/>
    <mergeCell ref="R77:S77"/>
    <mergeCell ref="V3:W3"/>
    <mergeCell ref="B70:B71"/>
    <mergeCell ref="J3:K3"/>
    <mergeCell ref="L3:M3"/>
    <mergeCell ref="N3:O3"/>
    <mergeCell ref="P3:Q3"/>
    <mergeCell ref="C3:C4"/>
    <mergeCell ref="D3:E3"/>
    <mergeCell ref="AB77:AC77"/>
    <mergeCell ref="AD77:AE77"/>
    <mergeCell ref="AF77:AG77"/>
    <mergeCell ref="AH77:AI77"/>
    <mergeCell ref="T77:U77"/>
    <mergeCell ref="V77:W77"/>
    <mergeCell ref="X77:Y77"/>
    <mergeCell ref="Z77:AA77"/>
    <mergeCell ref="AT77:AU77"/>
    <mergeCell ref="AV77:AW77"/>
    <mergeCell ref="AX77:AY77"/>
    <mergeCell ref="AZ77:BA77"/>
    <mergeCell ref="AL77:AM77"/>
    <mergeCell ref="AN77:AO77"/>
    <mergeCell ref="AP77:AQ77"/>
    <mergeCell ref="AR77:AS77"/>
    <mergeCell ref="BJ77:BK77"/>
    <mergeCell ref="BL77:BM77"/>
    <mergeCell ref="BX77:BY77"/>
    <mergeCell ref="BZ77:CA77"/>
    <mergeCell ref="BB77:BC77"/>
    <mergeCell ref="BD77:BE77"/>
    <mergeCell ref="BF77:BG77"/>
    <mergeCell ref="BH77:BI77"/>
    <mergeCell ref="CF77:CG77"/>
    <mergeCell ref="CH77:CI77"/>
    <mergeCell ref="CJ77:CK77"/>
    <mergeCell ref="BV77:BW77"/>
    <mergeCell ref="CB77:CC77"/>
    <mergeCell ref="BN77:BO77"/>
    <mergeCell ref="BP77:BQ77"/>
    <mergeCell ref="BR77:BS77"/>
    <mergeCell ref="BT77:BU77"/>
    <mergeCell ref="A151:A152"/>
    <mergeCell ref="B151:B152"/>
    <mergeCell ref="C151:C152"/>
    <mergeCell ref="D151:E151"/>
    <mergeCell ref="CL77:CM77"/>
    <mergeCell ref="CN77:CO77"/>
    <mergeCell ref="B144:B145"/>
    <mergeCell ref="C149:N149"/>
    <mergeCell ref="AJ77:AK77"/>
    <mergeCell ref="CD77:CE77"/>
    <mergeCell ref="N151:O151"/>
    <mergeCell ref="P151:Q151"/>
    <mergeCell ref="R151:S151"/>
    <mergeCell ref="T151:U151"/>
    <mergeCell ref="F151:G151"/>
    <mergeCell ref="H151:I151"/>
    <mergeCell ref="J151:K151"/>
    <mergeCell ref="L151:M151"/>
    <mergeCell ref="AD151:AE151"/>
    <mergeCell ref="AF151:AG151"/>
    <mergeCell ref="AH151:AI151"/>
    <mergeCell ref="AJ151:AK151"/>
    <mergeCell ref="V151:W151"/>
    <mergeCell ref="X151:Y151"/>
    <mergeCell ref="Z151:AA151"/>
    <mergeCell ref="AB151:AC151"/>
    <mergeCell ref="AL151:AM151"/>
    <mergeCell ref="A224:A225"/>
    <mergeCell ref="B224:B225"/>
    <mergeCell ref="C224:C225"/>
    <mergeCell ref="D224:E224"/>
    <mergeCell ref="F224:G224"/>
    <mergeCell ref="H224:I224"/>
    <mergeCell ref="J224:K224"/>
    <mergeCell ref="L224:M224"/>
    <mergeCell ref="N224:O224"/>
    <mergeCell ref="X224:Y224"/>
    <mergeCell ref="Z224:AA224"/>
    <mergeCell ref="AB224:AC224"/>
    <mergeCell ref="AD224:AE224"/>
    <mergeCell ref="P224:Q224"/>
    <mergeCell ref="R224:S224"/>
    <mergeCell ref="T224:U224"/>
    <mergeCell ref="V224:W224"/>
    <mergeCell ref="AV224:AW224"/>
    <mergeCell ref="AX224:AY224"/>
    <mergeCell ref="AZ224:BA224"/>
    <mergeCell ref="BB224:BC224"/>
    <mergeCell ref="AN224:AO224"/>
    <mergeCell ref="AP224:AQ224"/>
    <mergeCell ref="AR224:AS224"/>
    <mergeCell ref="AT224:AU224"/>
    <mergeCell ref="BD224:BE224"/>
    <mergeCell ref="D294:P294"/>
    <mergeCell ref="A296:A297"/>
    <mergeCell ref="B296:B297"/>
    <mergeCell ref="C296:C297"/>
    <mergeCell ref="D296:E296"/>
    <mergeCell ref="F296:G296"/>
    <mergeCell ref="H296:I296"/>
    <mergeCell ref="J296:K296"/>
    <mergeCell ref="L296:M296"/>
    <mergeCell ref="V296:W296"/>
    <mergeCell ref="X296:Y296"/>
    <mergeCell ref="Z296:AA296"/>
    <mergeCell ref="AB296:AC296"/>
    <mergeCell ref="N296:O296"/>
    <mergeCell ref="P296:Q296"/>
    <mergeCell ref="R296:S296"/>
    <mergeCell ref="T296:U296"/>
    <mergeCell ref="AF224:AG224"/>
    <mergeCell ref="AH224:AI224"/>
    <mergeCell ref="AJ224:AK224"/>
    <mergeCell ref="AL224:AM224"/>
    <mergeCell ref="AL296:AM296"/>
    <mergeCell ref="AD296:AE296"/>
    <mergeCell ref="AF296:AG296"/>
    <mergeCell ref="AH296:AI296"/>
    <mergeCell ref="AJ296:AK296"/>
    <mergeCell ref="A388:C388"/>
    <mergeCell ref="A389:C389"/>
    <mergeCell ref="A390:C390"/>
    <mergeCell ref="A546:C546"/>
    <mergeCell ref="A470:A471"/>
    <mergeCell ref="B470:B471"/>
    <mergeCell ref="C470:C471"/>
    <mergeCell ref="A391:J391"/>
    <mergeCell ref="A465:C465"/>
    <mergeCell ref="A466:C466"/>
    <mergeCell ref="A619:C619"/>
    <mergeCell ref="A621:C621"/>
    <mergeCell ref="A467:C467"/>
    <mergeCell ref="A545:C545"/>
    <mergeCell ref="A542:C542"/>
    <mergeCell ref="A543:C543"/>
    <mergeCell ref="A544:C544"/>
    <mergeCell ref="A547:A548"/>
    <mergeCell ref="B547:B548"/>
    <mergeCell ref="C547:C548"/>
    <mergeCell ref="A698:P698"/>
    <mergeCell ref="A699:C699"/>
    <mergeCell ref="A695:C695"/>
    <mergeCell ref="A696:C696"/>
    <mergeCell ref="A697:C697"/>
    <mergeCell ref="A620:C620"/>
    <mergeCell ref="A622:K622"/>
    <mergeCell ref="A623:C623"/>
    <mergeCell ref="A624:A625"/>
    <mergeCell ref="B624:B625"/>
    <mergeCell ref="AA787:AE787"/>
    <mergeCell ref="AA845:AE845"/>
    <mergeCell ref="AD789:AE789"/>
    <mergeCell ref="AA789:AA790"/>
    <mergeCell ref="AB789:AB790"/>
    <mergeCell ref="AC789:AC790"/>
    <mergeCell ref="D774:E774"/>
    <mergeCell ref="D772:E772"/>
    <mergeCell ref="A774:A775"/>
    <mergeCell ref="B774:B775"/>
    <mergeCell ref="C774:C775"/>
    <mergeCell ref="B841:B84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2016-07-26T07:32:13Z</cp:lastPrinted>
  <dcterms:created xsi:type="dcterms:W3CDTF">2012-01-13T12:13:47Z</dcterms:created>
  <dcterms:modified xsi:type="dcterms:W3CDTF">2017-03-20T13:23:18Z</dcterms:modified>
  <cp:category/>
  <cp:version/>
  <cp:contentType/>
  <cp:contentStatus/>
</cp:coreProperties>
</file>